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https://hifed-my.sharepoint.com/personal/p_grosgurin_hi_org/Documents/Bureau/Nouveau dossier (2)/"/>
    </mc:Choice>
  </mc:AlternateContent>
  <xr:revisionPtr revIDLastSave="21" documentId="11_7350461954AABCB545B0E7A5E1D6A35DC0F2A933" xr6:coauthVersionLast="47" xr6:coauthVersionMax="47" xr10:uidLastSave="{7BFF1739-4114-45C3-8AEF-73C70D54B7DD}"/>
  <bookViews>
    <workbookView xWindow="-110" yWindow="-110" windowWidth="19420" windowHeight="10300" firstSheet="9" activeTab="9" xr2:uid="{00000000-000D-0000-FFFF-FFFF00000000}"/>
  </bookViews>
  <sheets>
    <sheet name="RESUMO" sheetId="31" state="hidden" r:id="rId1"/>
    <sheet name="Estaleiro" sheetId="6" state="hidden" r:id="rId2"/>
    <sheet name="R1" sheetId="26" state="hidden" r:id="rId3"/>
    <sheet name="R2" sheetId="20" state="hidden" r:id="rId4"/>
    <sheet name="R3" sheetId="21" state="hidden" r:id="rId5"/>
    <sheet name="P2 interno" sheetId="22" state="hidden" r:id="rId6"/>
    <sheet name="P1 frontal" sheetId="28" state="hidden" r:id="rId7"/>
    <sheet name="P3 -Contentor" sheetId="29" state="hidden" r:id="rId8"/>
    <sheet name="Contentor" sheetId="27" state="hidden" r:id="rId9"/>
    <sheet name="Murro de vedação Marere" sheetId="38" r:id="rId10"/>
  </sheets>
  <definedNames>
    <definedName name="_xlnm.Print_Area" localSheetId="1">Estaleiro!$A$1:$H$24</definedName>
    <definedName name="_xlnm.Print_Area" localSheetId="9">'Murro de vedação Marere'!$A$1:$F$25</definedName>
    <definedName name="_xlnm.Print_Area" localSheetId="5">'P2 interno'!$B$1:$I$51</definedName>
    <definedName name="_xlnm.Print_Area" localSheetId="3">'R2'!$B$1:$I$53</definedName>
    <definedName name="_xlnm.Print_Area" localSheetId="4">'R3'!$B$1:$I$56</definedName>
    <definedName name="_xlnm.Print_Area" localSheetId="0">RESUMO!$B$1:$I$38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38" l="1"/>
  <c r="F9" i="38"/>
  <c r="F10" i="38"/>
  <c r="D11" i="38"/>
  <c r="F11" i="38"/>
  <c r="F12" i="38"/>
  <c r="D13" i="38"/>
  <c r="F13" i="38"/>
  <c r="F14" i="38"/>
  <c r="F15" i="38"/>
  <c r="D16" i="38"/>
  <c r="F16" i="38"/>
  <c r="F17" i="38"/>
  <c r="F21" i="38"/>
  <c r="F19" i="38"/>
  <c r="F23" i="38"/>
  <c r="G16" i="27"/>
  <c r="G17" i="27"/>
  <c r="G20" i="27"/>
  <c r="G21" i="27"/>
  <c r="G22" i="27"/>
  <c r="G23" i="27"/>
  <c r="G24" i="27"/>
  <c r="G25" i="27"/>
  <c r="H19" i="31"/>
  <c r="G28" i="27"/>
  <c r="G29" i="27"/>
  <c r="G30" i="27"/>
  <c r="H20" i="31"/>
  <c r="G35" i="27"/>
  <c r="G36" i="27"/>
  <c r="G37" i="27"/>
  <c r="G38" i="27"/>
  <c r="G39" i="27"/>
  <c r="G40" i="27"/>
  <c r="G41" i="27"/>
  <c r="G42" i="27"/>
  <c r="G43" i="27"/>
  <c r="G44" i="27"/>
  <c r="G45" i="27"/>
  <c r="G46" i="27"/>
  <c r="G47" i="27"/>
  <c r="G48" i="27"/>
  <c r="G53" i="27"/>
  <c r="G16" i="29"/>
  <c r="G17" i="29"/>
  <c r="G20" i="29"/>
  <c r="G21" i="29"/>
  <c r="G22" i="29"/>
  <c r="G23" i="29"/>
  <c r="G24" i="29"/>
  <c r="G25" i="29"/>
  <c r="G26" i="29"/>
  <c r="G29" i="29"/>
  <c r="G30" i="29"/>
  <c r="G33" i="29"/>
  <c r="G34" i="29"/>
  <c r="G37" i="29"/>
  <c r="G40" i="29"/>
  <c r="G42" i="29"/>
  <c r="G16" i="28"/>
  <c r="G17" i="28"/>
  <c r="G20" i="28"/>
  <c r="G21" i="28"/>
  <c r="G22" i="28"/>
  <c r="G23" i="28"/>
  <c r="G24" i="28"/>
  <c r="G25" i="28"/>
  <c r="G26" i="28"/>
  <c r="G29" i="28"/>
  <c r="G30" i="28"/>
  <c r="G31" i="28"/>
  <c r="G34" i="28"/>
  <c r="G35" i="28"/>
  <c r="G39" i="28"/>
  <c r="G40" i="28"/>
  <c r="G43" i="28"/>
  <c r="G45" i="28"/>
  <c r="H16" i="22"/>
  <c r="H17" i="22"/>
  <c r="H20" i="22"/>
  <c r="H21" i="22"/>
  <c r="H22" i="22"/>
  <c r="H23" i="22"/>
  <c r="H24" i="22"/>
  <c r="H25" i="22"/>
  <c r="H26" i="22"/>
  <c r="H29" i="22"/>
  <c r="H30" i="22"/>
  <c r="H31" i="22"/>
  <c r="H34" i="22"/>
  <c r="H35" i="22"/>
  <c r="H39" i="22"/>
  <c r="H40" i="22"/>
  <c r="H15" i="21"/>
  <c r="H16" i="21"/>
  <c r="H19" i="21"/>
  <c r="H20" i="21"/>
  <c r="H21" i="21"/>
  <c r="H22" i="21"/>
  <c r="H23" i="21"/>
  <c r="H24" i="21"/>
  <c r="H25" i="21"/>
  <c r="H28" i="21"/>
  <c r="H29" i="21"/>
  <c r="H30" i="21"/>
  <c r="H33" i="21"/>
  <c r="H34" i="21"/>
  <c r="H38" i="21"/>
  <c r="H39" i="21"/>
  <c r="H41" i="21"/>
  <c r="H42" i="21"/>
  <c r="H46" i="21"/>
  <c r="H17" i="20"/>
  <c r="H18" i="20"/>
  <c r="H21" i="20"/>
  <c r="H22" i="20"/>
  <c r="H23" i="20"/>
  <c r="H24" i="20"/>
  <c r="H25" i="20"/>
  <c r="H26" i="20"/>
  <c r="H27" i="20"/>
  <c r="H30" i="20"/>
  <c r="H31" i="20"/>
  <c r="H32" i="20"/>
  <c r="H35" i="20"/>
  <c r="H36" i="20"/>
  <c r="H40" i="20"/>
  <c r="H42" i="20"/>
  <c r="H44" i="20"/>
  <c r="H46" i="20"/>
  <c r="G49" i="20"/>
  <c r="H52" i="20"/>
  <c r="H26" i="31"/>
  <c r="G16" i="26"/>
  <c r="G17" i="26"/>
  <c r="G20" i="26"/>
  <c r="G21" i="26"/>
  <c r="G22" i="26"/>
  <c r="G23" i="26"/>
  <c r="G24" i="26"/>
  <c r="G25" i="26"/>
  <c r="G26" i="26"/>
  <c r="G29" i="26"/>
  <c r="G30" i="26"/>
  <c r="G31" i="26"/>
  <c r="G34" i="26"/>
  <c r="G35" i="26"/>
  <c r="G39" i="26"/>
  <c r="G40" i="26"/>
  <c r="G42" i="26"/>
  <c r="G43" i="26"/>
  <c r="G15" i="6"/>
  <c r="G19" i="6"/>
  <c r="G21" i="6"/>
  <c r="H22" i="31"/>
  <c r="H33" i="31"/>
  <c r="H21" i="31"/>
  <c r="G47" i="26"/>
  <c r="G49" i="26"/>
  <c r="F51" i="26"/>
  <c r="G53" i="26"/>
  <c r="G54" i="26"/>
  <c r="H25" i="31"/>
  <c r="H48" i="21"/>
  <c r="H50" i="21"/>
  <c r="G53" i="21"/>
  <c r="H56" i="21"/>
  <c r="H27" i="31"/>
  <c r="F48" i="28"/>
  <c r="G50" i="28"/>
  <c r="G51" i="28"/>
  <c r="H28" i="31"/>
  <c r="H43" i="22"/>
  <c r="H45" i="22"/>
  <c r="G48" i="22"/>
  <c r="H50" i="22"/>
  <c r="H51" i="22"/>
  <c r="H29" i="31"/>
  <c r="G45" i="29"/>
  <c r="G47" i="29"/>
  <c r="F50" i="29"/>
  <c r="G52" i="29"/>
  <c r="G53" i="29"/>
  <c r="H30" i="31"/>
  <c r="H34" i="31"/>
  <c r="H37" i="31"/>
  <c r="G56" i="27"/>
  <c r="F59" i="27"/>
  <c r="G61" i="27"/>
  <c r="F62" i="27"/>
  <c r="F24" i="38"/>
  <c r="F25" i="38"/>
  <c r="E26" i="38"/>
</calcChain>
</file>

<file path=xl/sharedStrings.xml><?xml version="1.0" encoding="utf-8"?>
<sst xmlns="http://schemas.openxmlformats.org/spreadsheetml/2006/main" count="475" uniqueCount="143">
  <si>
    <t>Item</t>
  </si>
  <si>
    <t>P. Unit. (Mt)</t>
  </si>
  <si>
    <t>P. Total (Mt)</t>
  </si>
  <si>
    <t>CAPÍTULO 1 - TRABALHOS PRELIMINARES E GERAIS</t>
  </si>
  <si>
    <t>MOBILIZAÇÃO E DESMOBILIZAÇÃO</t>
  </si>
  <si>
    <t>Mobilização  e desmobilização da obra incluindo o estaleiro para a execução dos trabalhos, assim como manutenção das infra-estruturas composto por escritório da obra, sanitários para pessoal, armazém da obra, alpendres de serviço, material para primeiros socorros, placa identificadora de obra, bem como limpeza final das instalações após conclusão da obra.</t>
  </si>
  <si>
    <t>Vg</t>
  </si>
  <si>
    <t>Contractação de obrigações- seguros, finanças e pesquisa</t>
  </si>
  <si>
    <t>SUB-TOTAL 1</t>
  </si>
  <si>
    <t>m²</t>
  </si>
  <si>
    <t>SUB-TOTAL 2</t>
  </si>
  <si>
    <t>Limpeza e regularização do terreno</t>
  </si>
  <si>
    <t>m³</t>
  </si>
  <si>
    <t>Rega e compactação do leito dos caboucos manual ou mecanicamente</t>
  </si>
  <si>
    <t>Rega e compactação em caixas de pavimento</t>
  </si>
  <si>
    <t>SUB-TOTAL 3</t>
  </si>
  <si>
    <t>SUB-TOTAL 4</t>
  </si>
  <si>
    <t>SUB-TOTAL 6</t>
  </si>
  <si>
    <t>SUB-TOTAL</t>
  </si>
  <si>
    <t>SUB-TOTAL GERAL</t>
  </si>
  <si>
    <t>GRANDE TOTAL</t>
  </si>
  <si>
    <t>Fornecimento e assentamento de blocos maciços de 150x200x400mm em caixas de pavimento usando argamassa de cimento e areia ao traço 1:4</t>
  </si>
  <si>
    <t xml:space="preserve">Fornecimento e assentamento de argamassa de cimento e areia ao traço 1:4 para reboco de paredes exterior </t>
  </si>
  <si>
    <t>As superfícies a rebocar devem estar previamente bem limpas e regadas, incluindo quando necessário o emboço da superfície para regularização e trabalhos complementares.</t>
  </si>
  <si>
    <r>
      <rPr>
        <sz val="14"/>
        <rFont val="Times New Roman"/>
        <family val="1"/>
      </rPr>
      <t xml:space="preserve">DONO DA OBRA: </t>
    </r>
    <r>
      <rPr>
        <b/>
        <sz val="14"/>
        <rFont val="Times New Roman"/>
        <family val="1"/>
      </rPr>
      <t>Handicap International</t>
    </r>
  </si>
  <si>
    <t>I. ESTALEIRO</t>
  </si>
  <si>
    <t>Lista de preços unitários e quantidades</t>
  </si>
  <si>
    <t>TOTAL - ESTALEIRO</t>
  </si>
  <si>
    <t>CAPÍTULO 1 - PRELIMINARES</t>
  </si>
  <si>
    <t>Escavação de terras para abertura de caboucos até 0,30m de porfundidade</t>
  </si>
  <si>
    <t>CAPITULO 2 - MOVIMENTOS DE TERRA</t>
  </si>
  <si>
    <t>Capitulo 3 - BETÕES</t>
  </si>
  <si>
    <t>Capitulo 4 - ALVENARIA</t>
  </si>
  <si>
    <t>Capitulo 5 - REVESTIMENTOS</t>
  </si>
  <si>
    <t>SUB-TOTAL 5</t>
  </si>
  <si>
    <t>ESTIMATIVA DE CUSTOS PARA CONSTRUÇÃO DO PASSEIO 1</t>
  </si>
  <si>
    <t>Implantação do passeio</t>
  </si>
  <si>
    <t>TOTAL DO PASSEIO 2</t>
  </si>
  <si>
    <r>
      <rPr>
        <sz val="14"/>
        <rFont val="Times New Roman"/>
        <family val="1"/>
      </rPr>
      <t>OBRA:</t>
    </r>
    <r>
      <rPr>
        <b/>
        <sz val="14"/>
        <rFont val="Times New Roman"/>
        <family val="1"/>
      </rPr>
      <t xml:space="preserve"> Empreitada de Adquação de Casas de Banhos e Construção de Rampas e Passeios</t>
    </r>
  </si>
  <si>
    <r>
      <t>Logistica para fiscalizacão (Deslocacão dos t</t>
    </r>
    <r>
      <rPr>
        <sz val="14"/>
        <color indexed="8"/>
        <rFont val="Times New Roman"/>
        <family val="1"/>
      </rPr>
      <t>é</t>
    </r>
    <r>
      <rPr>
        <sz val="14"/>
        <color indexed="8"/>
        <rFont val="Times New Roman"/>
        <family val="1"/>
      </rPr>
      <t>cnicos) mensal at</t>
    </r>
    <r>
      <rPr>
        <sz val="14"/>
        <color indexed="8"/>
        <rFont val="Times New Roman"/>
        <family val="1"/>
      </rPr>
      <t>é</t>
    </r>
    <r>
      <rPr>
        <sz val="14"/>
        <color indexed="8"/>
        <rFont val="Times New Roman"/>
        <family val="1"/>
      </rPr>
      <t xml:space="preserve"> o termino da obra, </t>
    </r>
  </si>
  <si>
    <r>
      <t xml:space="preserve">CONSULTOR: </t>
    </r>
    <r>
      <rPr>
        <b/>
        <sz val="14"/>
        <rFont val="Times New Roman"/>
        <family val="1"/>
      </rPr>
      <t>Triman Habitat, Lda</t>
    </r>
  </si>
  <si>
    <t>Fornecimento e assentamento de betão simples B25 ao traço 1:2:3 em portas de entradas (Esp: 0.10m) com acabamento antiderrapante incluindo cofragem e todos trabalhos antecendentes a este.</t>
  </si>
  <si>
    <t>DESIGNAÇÃO  DOS TRABALHOS</t>
  </si>
  <si>
    <t>Fornecimento e assentamento de pedra mediana p/ enrocamento de fundações ( Esp: 0.050m )</t>
  </si>
  <si>
    <t>Fornecimento e assentamento de pedra mediana p/ enrocamento em caixas de pavimento ( Esp: 0.10m )</t>
  </si>
  <si>
    <t>Fornecimento e assentamento de betão de limpeza ao traço 1:2:4 em volume sobre o leito da fundação (Esp: 0.05m)</t>
  </si>
  <si>
    <t>Qtds</t>
  </si>
  <si>
    <t>Un</t>
  </si>
  <si>
    <t>P. Unit (Mt)</t>
  </si>
  <si>
    <t>un</t>
  </si>
  <si>
    <t>vg</t>
  </si>
  <si>
    <t>As superficies a rebocar devem estar previamente bem limpas e regadas, incluindo quando necessário o emboço da superficie para regularização e trabalhos complimentares</t>
  </si>
  <si>
    <t>ESTIMATIVA DE CUSTOS PARA ADAPTAÇÃO DE CASA DE BANHO</t>
  </si>
  <si>
    <t>LOCALIZAÇÃO</t>
  </si>
  <si>
    <r>
      <rPr>
        <sz val="14"/>
        <rFont val="Times New Roman"/>
        <family val="1"/>
      </rPr>
      <t>LOCALIZAÇÃO:</t>
    </r>
    <r>
      <rPr>
        <b/>
        <sz val="14"/>
        <rFont val="Times New Roman"/>
        <family val="1"/>
      </rPr>
      <t xml:space="preserve"> -</t>
    </r>
  </si>
  <si>
    <t xml:space="preserve">CONSULTOR: </t>
  </si>
  <si>
    <t>Implantação do rampa</t>
  </si>
  <si>
    <t>Fornecimento e assentamento de betão simples B25 ao traço 1:2:3 em caixa de pavimento (Esp: 0.10m) com acabamento antiderrapante incluindo cofragem e todos trabalhos antecendentes a este.</t>
  </si>
  <si>
    <t>IVA (16%)</t>
  </si>
  <si>
    <r>
      <rPr>
        <sz val="11"/>
        <rFont val="Times New Roman"/>
        <family val="1"/>
      </rPr>
      <t xml:space="preserve">DONO DA OBRA: </t>
    </r>
    <r>
      <rPr>
        <b/>
        <sz val="11"/>
        <rFont val="Times New Roman"/>
        <family val="1"/>
      </rPr>
      <t>Handicap International</t>
    </r>
  </si>
  <si>
    <r>
      <rPr>
        <sz val="11"/>
        <rFont val="Times New Roman"/>
        <family val="1"/>
      </rPr>
      <t>OBRA:</t>
    </r>
    <r>
      <rPr>
        <b/>
        <sz val="11"/>
        <rFont val="Times New Roman"/>
        <family val="1"/>
      </rPr>
      <t xml:space="preserve"> Empreitada de Adquação de Casas de Banhos e Construção de Rampas e Passeios</t>
    </r>
  </si>
  <si>
    <r>
      <rPr>
        <sz val="11"/>
        <rFont val="Times New Roman"/>
        <family val="1"/>
      </rPr>
      <t>LOCALIZAÇÃO:</t>
    </r>
    <r>
      <rPr>
        <b/>
        <sz val="11"/>
        <rFont val="Times New Roman"/>
        <family val="1"/>
      </rPr>
      <t xml:space="preserve"> -</t>
    </r>
  </si>
  <si>
    <t>Fornecimento e assentamento de blocos maciços de 150x200x400mm em caixas de pavimento usando argamassa de cimento e areia ao traço 1:4 incluindo degraus</t>
  </si>
  <si>
    <t>Nota: Estes materiais sao validos para duas rampas com mesmas dimencoes: Intervenssao 05 ver nos desenhos</t>
  </si>
  <si>
    <t>ESTIMATIVA DE CUSTOS PARA CONSTRUÇÃO DE RAMPA</t>
  </si>
  <si>
    <t>COMPONENTE 1 - RAMPA -03 Int 04</t>
  </si>
  <si>
    <t>COMPONENTE 1 - RAMPA -02 Int 05</t>
  </si>
  <si>
    <t>COMPONENTE 1 - RAMPA 01 -Int 06</t>
  </si>
  <si>
    <t>COMPONENTE 1 - PASSEIOS</t>
  </si>
  <si>
    <t>LOCALIZAÇÃO:</t>
  </si>
  <si>
    <t>ESTIMATIVA DE CUSTOS PARA MONTAGEM DE CONTENTOR</t>
  </si>
  <si>
    <t>Implantação do contentor</t>
  </si>
  <si>
    <t>Fornecimento e montagem de porta de aluminio de cor cinza de abrir incluindo arro com 1.00x2.00m.</t>
  </si>
  <si>
    <t>Fornecimento e montagem de janelas de aluminio de cor cinza de correr com 1.50x1.00m.</t>
  </si>
  <si>
    <t>Fornecimento e montagem de janelas de aluminio de cor cinza de correr com 3.00x1.00m.</t>
  </si>
  <si>
    <t>Preparacao e corte dos vaos de janelas e portas conforme a figura desenhada.</t>
  </si>
  <si>
    <t>Transporte de contentor para o estaleiro.</t>
  </si>
  <si>
    <t>Fornecimento de contentor de 40 pes usado.</t>
  </si>
  <si>
    <t>O fornecimento do contentor deve incluir todos os acessorios necessarios para o seu funcionament, incluindo rampa e escada metalicas assentados soub pilaretos de betao simples de 0.30x0.30x0.70cm, com 0.40cm interrados e os restantes 0.30 espostos na superficie.</t>
  </si>
  <si>
    <t>Fornecimento e pintura exterior com tinta lavavel de boa qualidade de cor branca ou a escolha do dono da obra.</t>
  </si>
  <si>
    <t>Instalacao electrica no interior assim como no exterior, com  acessorios de boa qualidade para o bom funcionamento da iluminacao, tomadas e interoptores.</t>
  </si>
  <si>
    <t xml:space="preserve">Fornecimento, fabricacao e montagem de rampa metalica de acesso ao contentor, incluindo pintura </t>
  </si>
  <si>
    <r>
      <t xml:space="preserve">Fornecimento e montagem de corrimao inox na rampa de acesso ao contentor com tubo </t>
    </r>
    <r>
      <rPr>
        <sz val="11"/>
        <color indexed="8"/>
        <rFont val="Calibri"/>
        <family val="2"/>
      </rPr>
      <t>ø</t>
    </r>
    <r>
      <rPr>
        <sz val="11"/>
        <color indexed="8"/>
        <rFont val="Times New Roman"/>
        <family val="1"/>
      </rPr>
      <t xml:space="preserve">50 e </t>
    </r>
    <r>
      <rPr>
        <sz val="11"/>
        <color indexed="8"/>
        <rFont val="Calibri"/>
        <family val="2"/>
      </rPr>
      <t>ø</t>
    </r>
    <r>
      <rPr>
        <sz val="11"/>
        <color indexed="8"/>
        <rFont val="Times New Roman"/>
        <family val="1"/>
      </rPr>
      <t>19</t>
    </r>
  </si>
  <si>
    <t>ml</t>
  </si>
  <si>
    <t>Capitulo 6 - CORRIMAO</t>
  </si>
  <si>
    <t>Fornecimento e montagem de corrimao inox de boa qualidade</t>
  </si>
  <si>
    <r>
      <t xml:space="preserve">Fornecimento e montagem de corrimao com </t>
    </r>
    <r>
      <rPr>
        <sz val="11"/>
        <rFont val="Calibri"/>
        <family val="2"/>
      </rPr>
      <t>ø</t>
    </r>
    <r>
      <rPr>
        <sz val="11"/>
        <rFont val="Times New Roman"/>
        <family val="1"/>
      </rPr>
      <t>50 e 19</t>
    </r>
    <r>
      <rPr>
        <sz val="11"/>
        <rFont val="Calibri"/>
        <family val="2"/>
      </rPr>
      <t>ø</t>
    </r>
    <r>
      <rPr>
        <sz val="11"/>
        <rFont val="Times New Roman"/>
        <family val="1"/>
      </rPr>
      <t xml:space="preserve"> em inox</t>
    </r>
  </si>
  <si>
    <t xml:space="preserve">TOTAL </t>
  </si>
  <si>
    <r>
      <rPr>
        <sz val="11"/>
        <rFont val="Times New Roman"/>
        <family val="1"/>
      </rPr>
      <t>LOCALIZAÇÃO:</t>
    </r>
    <r>
      <rPr>
        <b/>
        <sz val="11"/>
        <rFont val="Times New Roman"/>
        <family val="1"/>
      </rPr>
      <t xml:space="preserve"> - IFPELAC -Machava</t>
    </r>
  </si>
  <si>
    <t>CONSULTOR: PEDRO CUMAIO</t>
  </si>
  <si>
    <t xml:space="preserve">COMPONENTE 1 - CONTENTOR </t>
  </si>
  <si>
    <t>Capitulo 4 - FORNECIMENTO E COLOCACAO DO CONTENTOR</t>
  </si>
  <si>
    <t xml:space="preserve">Capitulo 5 RAMPA METALICA </t>
  </si>
  <si>
    <t>Fornecimento e assentamento de carpete de boa qualidade e resistencia</t>
  </si>
  <si>
    <t>Fornecimento e montagem de gesso no interior do contentor de forma a dar o maior confoto possivel, no teto e paredes com todos acessorios necessarios para um bom acabamento.</t>
  </si>
  <si>
    <t>Fornecimento e pintura interior com tinta lavavel de boa qualidade de cor branca de forma a dar mais iluminacao possivel com acabamento</t>
  </si>
  <si>
    <t>ESTIMATIVA DE CUSTOS PARA CONSTRUÇÃO DO RAMPA</t>
  </si>
  <si>
    <t>ESTIMATIVA DE CUSTOS PARA CONSTRUÇÃO DO PASSEIO 1 FRONTAL</t>
  </si>
  <si>
    <t>COMPONENTE 1 - PAVIMENTO DO CONTENTOR</t>
  </si>
  <si>
    <t>ESTIMATIVA DE CUSTOS PARA CONSTRUÇÃO DO PAVIMENTO</t>
  </si>
  <si>
    <t>Implantação do pavimento</t>
  </si>
  <si>
    <t>Fornecimento e assentamento de areia grossa p/ regularizacao da base do pavimento ( Esp: 0.08m ) para assentamento de pave</t>
  </si>
  <si>
    <t>Fornecimento e assentamento de betão de limpeza ao traço 1:2:4 em volume sobre o leito da fundação para assentamento de lancil (Esp: 0.05m)</t>
  </si>
  <si>
    <t>Fornecimento e assentamento de lancil maciços de 0.11x0.30x1.00mm em caixas de fundacao usando argamassa de cimento e areia ao traço 1:4</t>
  </si>
  <si>
    <t xml:space="preserve">Capitulo 6 - BANCOS DE JARDIN </t>
  </si>
  <si>
    <t xml:space="preserve">Fornecimento e montagem de aparelho ar-condicionado de 8000 BTU </t>
  </si>
  <si>
    <t>Fornecimento e montagem de cobertura em chapa IBR anti corosiva de 0,6mm pintada incluindo estrutura incluindo caleira plastica e comunicacao grafica</t>
  </si>
  <si>
    <t>ESTIMATIVA DE CUSTOS PARA CONSTRUÇÃO DA INCUBADORA E ASSESSIBILIDADE</t>
  </si>
  <si>
    <t>ESTALEIRO</t>
  </si>
  <si>
    <t>Estaleiro</t>
  </si>
  <si>
    <t>CONTENTOR</t>
  </si>
  <si>
    <t>Movimentos de terra</t>
  </si>
  <si>
    <t>Fornecimento e colocacao do contentor</t>
  </si>
  <si>
    <t>Rampa 1</t>
  </si>
  <si>
    <t>Rampa 2</t>
  </si>
  <si>
    <t>Rampa 3</t>
  </si>
  <si>
    <t>Passeio frontal</t>
  </si>
  <si>
    <t>Passeio interno</t>
  </si>
  <si>
    <t>ASSESSIBILIDADE (Circulacao</t>
  </si>
  <si>
    <t>ASSESSIBILIDADE (Sanitarios</t>
  </si>
  <si>
    <t>Casa de banho 1</t>
  </si>
  <si>
    <t>Casa de banho 2</t>
  </si>
  <si>
    <t>TOTAL</t>
  </si>
  <si>
    <t>Capitulo 6 - RECEPCAO</t>
  </si>
  <si>
    <t xml:space="preserve">Adaptacao do balcao na recepcao </t>
  </si>
  <si>
    <r>
      <t>Bet</t>
    </r>
    <r>
      <rPr>
        <sz val="14"/>
        <rFont val="Calibri"/>
        <family val="2"/>
      </rPr>
      <t>ã</t>
    </r>
    <r>
      <rPr>
        <sz val="14"/>
        <rFont val="Times New Roman"/>
        <family val="1"/>
      </rPr>
      <t>o</t>
    </r>
  </si>
  <si>
    <t>Rampa metálica</t>
  </si>
  <si>
    <r>
      <t>Colocacao do pavimento no Hub e no jardin incluindo mesas e bancos de bet</t>
    </r>
    <r>
      <rPr>
        <sz val="14"/>
        <rFont val="Calibri"/>
        <family val="2"/>
      </rPr>
      <t>ã</t>
    </r>
    <r>
      <rPr>
        <sz val="14"/>
        <rFont val="Times New Roman"/>
        <family val="1"/>
      </rPr>
      <t>o</t>
    </r>
  </si>
  <si>
    <r>
      <t>Fornecimento e assentamento de pave de boa qualidade de 0.8cm de altura incluindo compacta</t>
    </r>
    <r>
      <rPr>
        <sz val="11"/>
        <rFont val="Calibri"/>
        <family val="2"/>
      </rPr>
      <t>çã</t>
    </r>
    <r>
      <rPr>
        <sz val="11"/>
        <rFont val="Times New Roman"/>
        <family val="1"/>
      </rPr>
      <t>o e acabamentos</t>
    </r>
  </si>
  <si>
    <r>
      <t>Fornecimento e colocacao de mesas e bancos de bet</t>
    </r>
    <r>
      <rPr>
        <sz val="11"/>
        <rFont val="Calibri"/>
        <family val="2"/>
      </rPr>
      <t>ã</t>
    </r>
    <r>
      <rPr>
        <sz val="11"/>
        <rFont val="Times New Roman"/>
        <family val="1"/>
      </rPr>
      <t xml:space="preserve">o no jardin </t>
    </r>
  </si>
  <si>
    <t>CAPÍTULO 1 - MURRO DE VEDAÇÃO</t>
  </si>
  <si>
    <t>Fornecimento e assentamento de blocos vazados de 15 em alvenarias de fundação e elevação usando argamassa de cimento e areia ao traço 1:4 em paredes de elevação</t>
  </si>
  <si>
    <t xml:space="preserve">Fornecimento e assentamento de argamassa de cimento e areia ao traço 1:4 para reboco de paredes interior </t>
  </si>
  <si>
    <t>Demolição do murro, existe</t>
  </si>
  <si>
    <t xml:space="preserve">Fornecimento de pedra de enrrocamento </t>
  </si>
  <si>
    <t xml:space="preserve">Fornecimento de pintura com tintas anteriormente aprovadas </t>
  </si>
  <si>
    <t>kg</t>
  </si>
  <si>
    <t>Fornecimento e assentamento de betão de limpeza</t>
  </si>
  <si>
    <t>Fornecimento e assentamento de betão em pilares e vigas</t>
  </si>
  <si>
    <t>Fornecimento de armadura em pilares e aço com aço diâmetro 10</t>
  </si>
  <si>
    <t>m2</t>
  </si>
  <si>
    <r>
      <rPr>
        <sz val="14"/>
        <color rgb="FF0070C0"/>
        <rFont val="Times New Roman"/>
        <family val="1"/>
      </rPr>
      <t>LOCALIZAÇÃO:</t>
    </r>
    <r>
      <rPr>
        <b/>
        <sz val="14"/>
        <color rgb="FF0070C0"/>
        <rFont val="Times New Roman"/>
        <family val="1"/>
      </rPr>
      <t xml:space="preserve"> Nampula - Marere</t>
    </r>
  </si>
  <si>
    <r>
      <rPr>
        <b/>
        <sz val="14"/>
        <color rgb="FF0070C0"/>
        <rFont val="Times New Roman"/>
        <family val="1"/>
      </rPr>
      <t>OBRA: Empreitada de Adquação de Casas de Banhos e Construção de Rampas e Passeios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</si>
</sst>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0_);_(* \(#,##0.00\);_(* &quot;-&quot;??_);_(@_)"/>
    <numFmt numFmtId="165" formatCode="0.0"/>
    <numFmt numFmtId="166" formatCode="_-* #,##0.00\ _€_-;\-* #,##0.00\ _€_-;_-* &quot;-&quot;??\ _€_-;_-@_-"/>
    <numFmt numFmtId="167" formatCode="#,##0.00\ _€;[Red]#,##0.00\ _€"/>
    <numFmt numFmtId="168" formatCode="_-* #,##0.00\ _M_T_n_-;\-* #,##0.00\ _M_T_n_-;_-* &quot;-&quot;??\ _M_T_n_-;_-@_-"/>
  </numFmts>
  <fonts count="33" x14ac:knownFonts="1">
    <font>
      <sz val="11"/>
      <color theme="1"/>
      <name val="Calibri"/>
      <family val="2"/>
      <scheme val="minor"/>
    </font>
    <font>
      <b/>
      <sz val="14"/>
      <name val="Times New Roman"/>
      <family val="1"/>
    </font>
    <font>
      <sz val="10"/>
      <name val="Arial"/>
      <family val="2"/>
    </font>
    <font>
      <sz val="14"/>
      <name val="Times New Roman"/>
      <family val="1"/>
    </font>
    <font>
      <sz val="14"/>
      <name val="Calibri"/>
      <family val="2"/>
    </font>
    <font>
      <b/>
      <sz val="14"/>
      <color indexed="61"/>
      <name val="Times New Roman"/>
      <family val="1"/>
    </font>
    <font>
      <sz val="14"/>
      <color indexed="8"/>
      <name val="Times New Roman"/>
      <family val="1"/>
    </font>
    <font>
      <sz val="14"/>
      <color indexed="8"/>
      <name val="Times New Roman"/>
      <family val="1"/>
    </font>
    <font>
      <sz val="14"/>
      <color indexed="61"/>
      <name val="Times New Roman"/>
      <family val="1"/>
    </font>
    <font>
      <b/>
      <sz val="14"/>
      <color indexed="8"/>
      <name val="Times New Roman"/>
      <family val="1"/>
    </font>
    <font>
      <b/>
      <sz val="14"/>
      <color indexed="17"/>
      <name val="Times New Roman"/>
      <family val="1"/>
    </font>
    <font>
      <b/>
      <sz val="11"/>
      <color indexed="61"/>
      <name val="Times New Roman"/>
      <family val="1"/>
    </font>
    <font>
      <sz val="11"/>
      <name val="Times New Roman"/>
      <family val="1"/>
    </font>
    <font>
      <b/>
      <sz val="11"/>
      <name val="Times New Roman"/>
      <family val="1"/>
    </font>
    <font>
      <sz val="11"/>
      <color indexed="61"/>
      <name val="Times New Roman"/>
      <family val="1"/>
    </font>
    <font>
      <sz val="11"/>
      <color indexed="8"/>
      <name val="Times New Roman"/>
      <family val="1"/>
    </font>
    <font>
      <sz val="11"/>
      <color indexed="8"/>
      <name val="Calibri"/>
      <family val="2"/>
    </font>
    <font>
      <sz val="11"/>
      <name val="Calibri"/>
      <family val="2"/>
    </font>
    <font>
      <u/>
      <sz val="14"/>
      <color indexed="61"/>
      <name val="Times New Roman"/>
      <family val="1"/>
    </font>
    <font>
      <i/>
      <sz val="11"/>
      <name val="Times New Roman"/>
      <family val="1"/>
    </font>
    <font>
      <sz val="11"/>
      <color theme="1"/>
      <name val="Calibri"/>
      <family val="2"/>
      <scheme val="minor"/>
    </font>
    <font>
      <sz val="14"/>
      <color theme="1"/>
      <name val="Times New Roman"/>
      <family val="1"/>
    </font>
    <font>
      <b/>
      <sz val="14"/>
      <color theme="1"/>
      <name val="Times New Roman"/>
      <family val="1"/>
    </font>
    <font>
      <i/>
      <sz val="14"/>
      <color theme="1"/>
      <name val="Times New Roman"/>
      <family val="1"/>
    </font>
    <font>
      <b/>
      <sz val="11"/>
      <color theme="1"/>
      <name val="Times New Roman"/>
      <family val="1"/>
    </font>
    <font>
      <sz val="11"/>
      <color theme="1"/>
      <name val="Times New Roman"/>
      <family val="1"/>
    </font>
    <font>
      <i/>
      <sz val="11"/>
      <color theme="1"/>
      <name val="Times New Roman"/>
      <family val="1"/>
    </font>
    <font>
      <b/>
      <sz val="14"/>
      <color rgb="FFFF0000"/>
      <name val="Times New Roman"/>
      <family val="1"/>
    </font>
    <font>
      <u/>
      <sz val="11"/>
      <color theme="1"/>
      <name val="Calibri"/>
      <family val="2"/>
      <scheme val="minor"/>
    </font>
    <font>
      <sz val="6"/>
      <name val="Yu Gothic"/>
      <family val="2"/>
      <charset val="128"/>
    </font>
    <font>
      <b/>
      <sz val="14"/>
      <color rgb="FF0070C0"/>
      <name val="Nunito"/>
    </font>
    <font>
      <sz val="14"/>
      <color rgb="FF0070C0"/>
      <name val="Times New Roman"/>
      <family val="1"/>
    </font>
    <font>
      <b/>
      <sz val="14"/>
      <color rgb="FF0070C0"/>
      <name val="Times New Roman"/>
      <family val="1"/>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59999389629810485"/>
        <bgColor indexed="64"/>
      </patternFill>
    </fill>
    <fill>
      <patternFill patternType="solid">
        <fgColor theme="3" tint="0.59999389629810485"/>
        <bgColor indexed="64"/>
      </patternFill>
    </fill>
  </fills>
  <borders count="53">
    <border>
      <left/>
      <right/>
      <top/>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top style="thin">
        <color indexed="64"/>
      </top>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diagonal/>
    </border>
    <border>
      <left/>
      <right/>
      <top/>
      <bottom style="hair">
        <color indexed="64"/>
      </bottom>
      <diagonal/>
    </border>
    <border>
      <left style="thin">
        <color indexed="64"/>
      </left>
      <right style="thin">
        <color indexed="64"/>
      </right>
      <top/>
      <bottom/>
      <diagonal/>
    </border>
    <border>
      <left style="hair">
        <color indexed="64"/>
      </left>
      <right style="hair">
        <color indexed="64"/>
      </right>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bottom style="hair">
        <color indexed="64"/>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style="thin">
        <color indexed="64"/>
      </top>
      <bottom style="hair">
        <color indexed="64"/>
      </bottom>
      <diagonal/>
    </border>
  </borders>
  <cellStyleXfs count="6">
    <xf numFmtId="0" fontId="0" fillId="0" borderId="0"/>
    <xf numFmtId="164" fontId="20"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9" fontId="20" fillId="0" borderId="0" applyFont="0" applyFill="0" applyBorder="0" applyAlignment="0" applyProtection="0"/>
  </cellStyleXfs>
  <cellXfs count="467">
    <xf numFmtId="0" fontId="0" fillId="0" borderId="0" xfId="0"/>
    <xf numFmtId="0" fontId="1" fillId="0" borderId="0" xfId="0" applyFont="1" applyAlignment="1">
      <alignment vertical="center"/>
    </xf>
    <xf numFmtId="0" fontId="1" fillId="0" borderId="0" xfId="0" applyFont="1"/>
    <xf numFmtId="0" fontId="1" fillId="0" borderId="0" xfId="0" applyFont="1" applyAlignment="1">
      <alignment horizontal="center"/>
    </xf>
    <xf numFmtId="0" fontId="3" fillId="0" borderId="0" xfId="0" applyFont="1" applyAlignment="1">
      <alignment vertical="center"/>
    </xf>
    <xf numFmtId="0" fontId="1" fillId="0" borderId="0" xfId="0" applyFont="1" applyAlignment="1">
      <alignment horizontal="center" vertical="center"/>
    </xf>
    <xf numFmtId="0" fontId="3" fillId="0" borderId="0" xfId="0" applyFont="1" applyAlignment="1">
      <alignment horizontal="left" vertical="center"/>
    </xf>
    <xf numFmtId="2" fontId="3" fillId="0" borderId="0" xfId="0" applyNumberFormat="1" applyFont="1" applyAlignment="1">
      <alignment horizontal="center" vertical="center"/>
    </xf>
    <xf numFmtId="4" fontId="3" fillId="0" borderId="0" xfId="0" applyNumberFormat="1" applyFont="1" applyAlignment="1">
      <alignment horizontal="center" vertical="center"/>
    </xf>
    <xf numFmtId="0" fontId="5" fillId="0" borderId="0" xfId="0" applyFont="1"/>
    <xf numFmtId="4" fontId="3" fillId="0" borderId="0" xfId="3" applyNumberFormat="1" applyFont="1"/>
    <xf numFmtId="2" fontId="1" fillId="0" borderId="1" xfId="0" applyNumberFormat="1" applyFont="1" applyBorder="1" applyAlignment="1">
      <alignment horizontal="center" vertical="center"/>
    </xf>
    <xf numFmtId="0" fontId="3" fillId="0" borderId="1" xfId="0" applyFont="1" applyBorder="1" applyAlignment="1">
      <alignment horizontal="justify" vertical="center"/>
    </xf>
    <xf numFmtId="0" fontId="3" fillId="0" borderId="1" xfId="0" applyFont="1" applyBorder="1" applyAlignment="1">
      <alignment horizontal="center" vertical="center"/>
    </xf>
    <xf numFmtId="4" fontId="3" fillId="0" borderId="1" xfId="0" applyNumberFormat="1" applyFont="1" applyBorder="1" applyAlignment="1">
      <alignment horizontal="center" vertical="center"/>
    </xf>
    <xf numFmtId="0" fontId="3" fillId="3" borderId="0" xfId="0" applyFont="1" applyFill="1" applyAlignment="1">
      <alignment vertical="center"/>
    </xf>
    <xf numFmtId="2" fontId="1" fillId="3" borderId="0" xfId="0" applyNumberFormat="1" applyFont="1" applyFill="1" applyAlignment="1">
      <alignment horizontal="center" vertical="center"/>
    </xf>
    <xf numFmtId="0" fontId="1" fillId="3" borderId="0" xfId="0" applyFont="1" applyFill="1" applyAlignment="1">
      <alignment horizontal="center" vertical="center"/>
    </xf>
    <xf numFmtId="4" fontId="3" fillId="0" borderId="0" xfId="2" applyNumberFormat="1" applyFont="1" applyFill="1" applyBorder="1" applyAlignment="1">
      <alignment horizontal="center" vertical="center"/>
    </xf>
    <xf numFmtId="4" fontId="3" fillId="0" borderId="2" xfId="3" applyNumberFormat="1" applyFont="1" applyBorder="1"/>
    <xf numFmtId="0" fontId="1" fillId="2" borderId="3" xfId="0" applyFont="1" applyFill="1" applyBorder="1" applyAlignment="1">
      <alignment horizontal="center" vertical="center" wrapText="1"/>
    </xf>
    <xf numFmtId="0" fontId="1" fillId="2" borderId="4" xfId="0" applyFont="1" applyFill="1" applyBorder="1" applyAlignment="1">
      <alignment vertical="center" wrapText="1"/>
    </xf>
    <xf numFmtId="0" fontId="1" fillId="2" borderId="5"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6" xfId="0" applyFont="1" applyFill="1" applyBorder="1" applyAlignment="1">
      <alignment vertical="center" wrapText="1"/>
    </xf>
    <xf numFmtId="0" fontId="1" fillId="2" borderId="0" xfId="0" applyFont="1" applyFill="1"/>
    <xf numFmtId="0" fontId="1" fillId="2" borderId="0" xfId="0" applyFont="1" applyFill="1" applyAlignment="1">
      <alignment vertical="center" wrapText="1"/>
    </xf>
    <xf numFmtId="0" fontId="1" fillId="2" borderId="1"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4" borderId="3" xfId="0" applyFont="1" applyFill="1" applyBorder="1" applyAlignment="1">
      <alignment horizontal="left" vertical="center"/>
    </xf>
    <xf numFmtId="0" fontId="1" fillId="2" borderId="3" xfId="0" applyFont="1" applyFill="1" applyBorder="1" applyAlignment="1">
      <alignment vertical="center" wrapText="1"/>
    </xf>
    <xf numFmtId="0" fontId="1" fillId="2" borderId="8" xfId="0" applyFont="1" applyFill="1" applyBorder="1" applyAlignment="1">
      <alignment horizontal="center" vertical="center" wrapText="1"/>
    </xf>
    <xf numFmtId="4" fontId="3" fillId="0" borderId="2" xfId="3" applyNumberFormat="1" applyFont="1" applyBorder="1" applyAlignment="1">
      <alignment horizontal="center" vertical="center" wrapText="1"/>
    </xf>
    <xf numFmtId="0" fontId="3" fillId="2" borderId="3" xfId="0" applyFont="1" applyFill="1" applyBorder="1" applyAlignment="1">
      <alignment horizontal="right" vertical="center" wrapText="1"/>
    </xf>
    <xf numFmtId="0" fontId="1" fillId="3" borderId="8" xfId="0" applyFont="1" applyFill="1" applyBorder="1" applyAlignment="1">
      <alignment horizontal="justify"/>
    </xf>
    <xf numFmtId="0" fontId="1" fillId="2" borderId="8" xfId="0" applyFont="1" applyFill="1" applyBorder="1" applyAlignment="1">
      <alignment vertical="center" wrapText="1"/>
    </xf>
    <xf numFmtId="4" fontId="3" fillId="0" borderId="0" xfId="3" applyNumberFormat="1" applyFont="1" applyAlignment="1">
      <alignment horizontal="center" vertical="center" wrapText="1"/>
    </xf>
    <xf numFmtId="4" fontId="1" fillId="0" borderId="2" xfId="3" applyNumberFormat="1" applyFont="1" applyBorder="1"/>
    <xf numFmtId="0" fontId="3" fillId="2" borderId="9" xfId="0" applyFont="1" applyFill="1" applyBorder="1" applyAlignment="1">
      <alignment horizontal="right" vertical="center"/>
    </xf>
    <xf numFmtId="0" fontId="21" fillId="2" borderId="10" xfId="0" applyFont="1" applyFill="1" applyBorder="1" applyAlignment="1">
      <alignment horizontal="left" vertical="top" wrapText="1"/>
    </xf>
    <xf numFmtId="0" fontId="3" fillId="2" borderId="11" xfId="0" applyFont="1" applyFill="1" applyBorder="1"/>
    <xf numFmtId="164" fontId="3" fillId="2" borderId="12" xfId="1" applyFont="1" applyFill="1" applyBorder="1" applyAlignment="1"/>
    <xf numFmtId="164" fontId="3" fillId="2" borderId="10" xfId="1" applyFont="1" applyFill="1" applyBorder="1" applyAlignment="1"/>
    <xf numFmtId="164" fontId="3" fillId="2" borderId="13" xfId="1" applyFont="1" applyFill="1" applyBorder="1" applyAlignment="1"/>
    <xf numFmtId="4" fontId="1" fillId="0" borderId="0" xfId="3" applyNumberFormat="1" applyFont="1"/>
    <xf numFmtId="0" fontId="3" fillId="2" borderId="14" xfId="0" applyFont="1" applyFill="1" applyBorder="1" applyAlignment="1">
      <alignment horizontal="right" vertical="center"/>
    </xf>
    <xf numFmtId="0" fontId="21" fillId="2" borderId="15" xfId="0" applyFont="1" applyFill="1" applyBorder="1" applyAlignment="1">
      <alignment horizontal="left" vertical="top" wrapText="1"/>
    </xf>
    <xf numFmtId="0" fontId="3" fillId="2" borderId="16" xfId="0" applyFont="1" applyFill="1" applyBorder="1"/>
    <xf numFmtId="164" fontId="3" fillId="2" borderId="17" xfId="1" applyFont="1" applyFill="1" applyBorder="1" applyAlignment="1"/>
    <xf numFmtId="164" fontId="3" fillId="2" borderId="18" xfId="1" applyFont="1" applyFill="1" applyBorder="1" applyAlignment="1"/>
    <xf numFmtId="0" fontId="21" fillId="2" borderId="16" xfId="0" applyFont="1" applyFill="1" applyBorder="1" applyAlignment="1">
      <alignment horizontal="justify"/>
    </xf>
    <xf numFmtId="0" fontId="3" fillId="2" borderId="17" xfId="0" applyFont="1" applyFill="1" applyBorder="1"/>
    <xf numFmtId="164" fontId="3" fillId="2" borderId="19" xfId="1" applyFont="1" applyFill="1" applyBorder="1" applyAlignment="1"/>
    <xf numFmtId="4" fontId="3" fillId="0" borderId="6" xfId="3" applyNumberFormat="1" applyFont="1" applyBorder="1"/>
    <xf numFmtId="0" fontId="3" fillId="2" borderId="0" xfId="0" applyFont="1" applyFill="1" applyAlignment="1">
      <alignment horizontal="right" vertical="center"/>
    </xf>
    <xf numFmtId="0" fontId="21" fillId="2" borderId="0" xfId="0" applyFont="1" applyFill="1" applyAlignment="1">
      <alignment horizontal="justify"/>
    </xf>
    <xf numFmtId="0" fontId="3" fillId="2" borderId="0" xfId="0" applyFont="1" applyFill="1"/>
    <xf numFmtId="164" fontId="3" fillId="2" borderId="0" xfId="1" applyFont="1" applyFill="1" applyBorder="1" applyAlignment="1"/>
    <xf numFmtId="164" fontId="3" fillId="2" borderId="7" xfId="1" applyFont="1" applyFill="1" applyBorder="1" applyAlignment="1"/>
    <xf numFmtId="0" fontId="3" fillId="2" borderId="7" xfId="0" applyFont="1" applyFill="1" applyBorder="1" applyAlignment="1">
      <alignment horizontal="left" vertical="center"/>
    </xf>
    <xf numFmtId="0" fontId="1" fillId="2" borderId="4" xfId="0" applyFont="1" applyFill="1" applyBorder="1" applyAlignment="1">
      <alignment horizontal="right"/>
    </xf>
    <xf numFmtId="165" fontId="3" fillId="0" borderId="1" xfId="3" applyNumberFormat="1" applyFont="1" applyBorder="1" applyAlignment="1">
      <alignment horizontal="center" vertical="center" wrapText="1"/>
    </xf>
    <xf numFmtId="4" fontId="3" fillId="0" borderId="1" xfId="3" applyNumberFormat="1" applyFont="1" applyBorder="1" applyAlignment="1">
      <alignment vertical="center" wrapText="1"/>
    </xf>
    <xf numFmtId="4" fontId="3" fillId="0" borderId="8" xfId="3" applyNumberFormat="1" applyFont="1" applyBorder="1" applyAlignment="1">
      <alignment horizontal="center" vertical="center"/>
    </xf>
    <xf numFmtId="165" fontId="1" fillId="0" borderId="0" xfId="3" applyNumberFormat="1" applyFont="1" applyAlignment="1">
      <alignment horizontal="center" vertical="center" wrapText="1"/>
    </xf>
    <xf numFmtId="4" fontId="1" fillId="0" borderId="3" xfId="3" applyNumberFormat="1" applyFont="1" applyBorder="1" applyAlignment="1">
      <alignment vertical="center"/>
    </xf>
    <xf numFmtId="4" fontId="1" fillId="0" borderId="8" xfId="3" applyNumberFormat="1" applyFont="1" applyBorder="1" applyAlignment="1">
      <alignment vertical="center"/>
    </xf>
    <xf numFmtId="4" fontId="1" fillId="0" borderId="5" xfId="3" applyNumberFormat="1" applyFont="1" applyBorder="1" applyAlignment="1">
      <alignment vertical="center"/>
    </xf>
    <xf numFmtId="4" fontId="1" fillId="0" borderId="4" xfId="3" applyNumberFormat="1" applyFont="1" applyBorder="1" applyAlignment="1">
      <alignment horizontal="center" vertical="center"/>
    </xf>
    <xf numFmtId="165" fontId="3" fillId="0" borderId="20" xfId="3" applyNumberFormat="1" applyFont="1" applyBorder="1" applyAlignment="1">
      <alignment horizontal="center" vertical="center" wrapText="1"/>
    </xf>
    <xf numFmtId="4" fontId="3" fillId="0" borderId="20" xfId="3" applyNumberFormat="1" applyFont="1" applyBorder="1" applyAlignment="1">
      <alignment vertical="center" wrapText="1"/>
    </xf>
    <xf numFmtId="4" fontId="3" fillId="0" borderId="0" xfId="3" applyNumberFormat="1" applyFont="1" applyAlignment="1">
      <alignment horizontal="center" vertical="center"/>
    </xf>
    <xf numFmtId="165" fontId="3" fillId="0" borderId="0" xfId="3" applyNumberFormat="1" applyFont="1" applyAlignment="1">
      <alignment horizontal="center" vertical="center" wrapText="1"/>
    </xf>
    <xf numFmtId="4" fontId="3" fillId="0" borderId="0" xfId="3" applyNumberFormat="1" applyFont="1" applyAlignment="1">
      <alignment vertical="center" wrapText="1"/>
    </xf>
    <xf numFmtId="0" fontId="3" fillId="0" borderId="6" xfId="0" applyFont="1" applyBorder="1" applyAlignment="1">
      <alignment vertical="center"/>
    </xf>
    <xf numFmtId="0" fontId="5" fillId="2" borderId="0" xfId="0" applyFont="1" applyFill="1"/>
    <xf numFmtId="0" fontId="5" fillId="0" borderId="0" xfId="0" applyFont="1" applyAlignment="1">
      <alignment vertical="center"/>
    </xf>
    <xf numFmtId="0" fontId="8" fillId="2" borderId="0" xfId="0" applyFont="1" applyFill="1"/>
    <xf numFmtId="164" fontId="3" fillId="3" borderId="0" xfId="1" applyFont="1" applyFill="1" applyBorder="1" applyAlignment="1"/>
    <xf numFmtId="2" fontId="22" fillId="0" borderId="0" xfId="0" applyNumberFormat="1" applyFont="1" applyAlignment="1">
      <alignment horizontal="center" vertical="center"/>
    </xf>
    <xf numFmtId="0" fontId="21" fillId="0" borderId="0" xfId="0" applyFont="1" applyAlignment="1">
      <alignment vertical="center" readingOrder="1"/>
    </xf>
    <xf numFmtId="0" fontId="21" fillId="0" borderId="0" xfId="0" applyFont="1" applyAlignment="1">
      <alignment horizontal="center" vertical="center"/>
    </xf>
    <xf numFmtId="4" fontId="21" fillId="0" borderId="0" xfId="0" applyNumberFormat="1" applyFont="1" applyAlignment="1">
      <alignment horizontal="center" vertical="center"/>
    </xf>
    <xf numFmtId="2" fontId="22" fillId="3" borderId="0" xfId="0" applyNumberFormat="1" applyFont="1" applyFill="1" applyAlignment="1">
      <alignment horizontal="center" vertical="center"/>
    </xf>
    <xf numFmtId="0" fontId="22" fillId="3" borderId="0" xfId="0" applyFont="1" applyFill="1" applyAlignment="1">
      <alignment vertical="center" readingOrder="1"/>
    </xf>
    <xf numFmtId="0" fontId="1" fillId="2" borderId="5" xfId="0" applyFont="1" applyFill="1" applyBorder="1" applyAlignment="1">
      <alignment vertical="center"/>
    </xf>
    <xf numFmtId="0" fontId="1" fillId="2" borderId="20" xfId="0" applyFont="1" applyFill="1" applyBorder="1"/>
    <xf numFmtId="0" fontId="1" fillId="2" borderId="11" xfId="0" applyFont="1" applyFill="1" applyBorder="1" applyAlignment="1">
      <alignment vertical="center" wrapText="1"/>
    </xf>
    <xf numFmtId="0" fontId="1" fillId="2" borderId="11"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8" fillId="2" borderId="6" xfId="0" applyFont="1" applyFill="1" applyBorder="1"/>
    <xf numFmtId="0" fontId="1" fillId="2" borderId="22" xfId="0" applyFont="1" applyFill="1" applyBorder="1" applyAlignment="1">
      <alignment horizontal="center" vertical="center"/>
    </xf>
    <xf numFmtId="0" fontId="1" fillId="4" borderId="4" xfId="0" applyFont="1" applyFill="1" applyBorder="1" applyAlignment="1">
      <alignment horizontal="justify"/>
    </xf>
    <xf numFmtId="0" fontId="1" fillId="2" borderId="17" xfId="0" applyFont="1" applyFill="1" applyBorder="1" applyAlignment="1">
      <alignment horizontal="center"/>
    </xf>
    <xf numFmtId="0" fontId="1" fillId="2" borderId="15" xfId="0" applyFont="1" applyFill="1" applyBorder="1" applyAlignment="1">
      <alignment horizontal="center"/>
    </xf>
    <xf numFmtId="0" fontId="1" fillId="2" borderId="18" xfId="0" applyFont="1" applyFill="1" applyBorder="1" applyAlignment="1">
      <alignment horizontal="center"/>
    </xf>
    <xf numFmtId="165" fontId="3" fillId="2" borderId="14" xfId="0" applyNumberFormat="1" applyFont="1" applyFill="1" applyBorder="1" applyAlignment="1">
      <alignment horizontal="right" vertical="center"/>
    </xf>
    <xf numFmtId="0" fontId="3" fillId="2" borderId="23" xfId="0" applyFont="1" applyFill="1" applyBorder="1" applyAlignment="1">
      <alignment horizontal="justify"/>
    </xf>
    <xf numFmtId="164" fontId="3" fillId="2" borderId="2" xfId="1" applyFont="1" applyFill="1" applyBorder="1" applyAlignment="1"/>
    <xf numFmtId="0" fontId="3" fillId="2" borderId="24" xfId="0" applyFont="1" applyFill="1" applyBorder="1" applyAlignment="1">
      <alignment horizontal="left" vertical="center"/>
    </xf>
    <xf numFmtId="0" fontId="3" fillId="2" borderId="22" xfId="0" applyFont="1" applyFill="1" applyBorder="1"/>
    <xf numFmtId="164" fontId="3" fillId="2" borderId="25" xfId="1" applyFont="1" applyFill="1" applyBorder="1" applyAlignment="1"/>
    <xf numFmtId="164" fontId="3" fillId="2" borderId="26" xfId="1" applyFont="1" applyFill="1" applyBorder="1" applyAlignment="1"/>
    <xf numFmtId="164" fontId="1" fillId="2" borderId="27" xfId="1" applyFont="1" applyFill="1" applyBorder="1" applyAlignment="1"/>
    <xf numFmtId="0" fontId="3" fillId="2" borderId="6" xfId="0" applyFont="1" applyFill="1" applyBorder="1" applyAlignment="1">
      <alignment horizontal="left" vertical="center"/>
    </xf>
    <xf numFmtId="0" fontId="3" fillId="2" borderId="8" xfId="0" applyFont="1" applyFill="1" applyBorder="1" applyAlignment="1">
      <alignment horizontal="justify"/>
    </xf>
    <xf numFmtId="164" fontId="1" fillId="2" borderId="28" xfId="1" applyFont="1" applyFill="1" applyBorder="1" applyAlignment="1"/>
    <xf numFmtId="0" fontId="3" fillId="2" borderId="29" xfId="0" applyFont="1" applyFill="1" applyBorder="1" applyAlignment="1">
      <alignment horizontal="center" vertical="center"/>
    </xf>
    <xf numFmtId="0" fontId="3" fillId="2" borderId="30" xfId="0" applyFont="1" applyFill="1" applyBorder="1"/>
    <xf numFmtId="164" fontId="3" fillId="2" borderId="31" xfId="1" applyFont="1" applyFill="1" applyBorder="1" applyAlignment="1"/>
    <xf numFmtId="0" fontId="3" fillId="2" borderId="12" xfId="0" applyFont="1" applyFill="1" applyBorder="1" applyAlignment="1">
      <alignment horizontal="justify"/>
    </xf>
    <xf numFmtId="0" fontId="3" fillId="2" borderId="32" xfId="0" applyFont="1" applyFill="1" applyBorder="1" applyAlignment="1">
      <alignment horizontal="justify"/>
    </xf>
    <xf numFmtId="164" fontId="3" fillId="2" borderId="32" xfId="1" applyFont="1" applyFill="1" applyBorder="1" applyAlignment="1">
      <alignment vertical="center"/>
    </xf>
    <xf numFmtId="164" fontId="3" fillId="2" borderId="2" xfId="1" applyFont="1" applyFill="1" applyBorder="1" applyAlignment="1">
      <alignment vertical="center"/>
    </xf>
    <xf numFmtId="0" fontId="3" fillId="2" borderId="17" xfId="0" applyFont="1" applyFill="1" applyBorder="1" applyAlignment="1">
      <alignment horizontal="justify" vertical="center"/>
    </xf>
    <xf numFmtId="0" fontId="3" fillId="2" borderId="33" xfId="0" applyFont="1" applyFill="1" applyBorder="1"/>
    <xf numFmtId="164" fontId="3" fillId="2" borderId="17" xfId="1" applyFont="1" applyFill="1" applyBorder="1" applyAlignment="1">
      <alignment vertical="center"/>
    </xf>
    <xf numFmtId="164" fontId="3" fillId="2" borderId="34" xfId="1" applyFont="1" applyFill="1" applyBorder="1" applyAlignment="1">
      <alignment vertical="center"/>
    </xf>
    <xf numFmtId="0" fontId="3" fillId="2" borderId="17" xfId="0" applyFont="1" applyFill="1" applyBorder="1" applyAlignment="1">
      <alignment horizontal="justify"/>
    </xf>
    <xf numFmtId="0" fontId="3" fillId="2" borderId="32" xfId="0" applyFont="1" applyFill="1" applyBorder="1"/>
    <xf numFmtId="164" fontId="3" fillId="2" borderId="18" xfId="1" applyFont="1" applyFill="1" applyBorder="1" applyAlignment="1">
      <alignment vertical="center"/>
    </xf>
    <xf numFmtId="0" fontId="3" fillId="2" borderId="33" xfId="0" applyFont="1" applyFill="1" applyBorder="1" applyAlignment="1">
      <alignment horizontal="justify"/>
    </xf>
    <xf numFmtId="164" fontId="1" fillId="2" borderId="4" xfId="1" applyFont="1" applyFill="1" applyBorder="1" applyAlignment="1"/>
    <xf numFmtId="0" fontId="3" fillId="2" borderId="20" xfId="0" applyFont="1" applyFill="1" applyBorder="1" applyAlignment="1">
      <alignment horizontal="justify"/>
    </xf>
    <xf numFmtId="0" fontId="3" fillId="2" borderId="35" xfId="0" applyFont="1" applyFill="1" applyBorder="1"/>
    <xf numFmtId="164" fontId="3" fillId="2" borderId="35" xfId="1" applyFont="1" applyFill="1" applyBorder="1" applyAlignment="1"/>
    <xf numFmtId="0" fontId="3" fillId="2" borderId="22" xfId="0" applyFont="1" applyFill="1" applyBorder="1" applyAlignment="1">
      <alignment horizontal="center" vertical="center"/>
    </xf>
    <xf numFmtId="0" fontId="3" fillId="2" borderId="15" xfId="0" applyFont="1" applyFill="1" applyBorder="1"/>
    <xf numFmtId="0" fontId="3" fillId="2" borderId="31" xfId="0" applyFont="1" applyFill="1" applyBorder="1"/>
    <xf numFmtId="0" fontId="3" fillId="2" borderId="29" xfId="0" applyFont="1" applyFill="1" applyBorder="1" applyAlignment="1">
      <alignment horizontal="right"/>
    </xf>
    <xf numFmtId="164" fontId="3" fillId="2" borderId="32" xfId="1" applyFont="1" applyFill="1" applyBorder="1" applyAlignment="1"/>
    <xf numFmtId="164" fontId="3" fillId="2" borderId="34" xfId="1" applyFont="1" applyFill="1" applyBorder="1" applyAlignment="1"/>
    <xf numFmtId="164" fontId="3" fillId="0" borderId="17" xfId="1" applyFont="1" applyBorder="1" applyAlignment="1"/>
    <xf numFmtId="0" fontId="3" fillId="2" borderId="36" xfId="0" applyFont="1" applyFill="1" applyBorder="1" applyAlignment="1">
      <alignment horizontal="left" vertical="center"/>
    </xf>
    <xf numFmtId="0" fontId="3" fillId="2" borderId="25" xfId="0" applyFont="1" applyFill="1" applyBorder="1"/>
    <xf numFmtId="0" fontId="8" fillId="0" borderId="0" xfId="0" applyFont="1"/>
    <xf numFmtId="0" fontId="3" fillId="2" borderId="37" xfId="0" applyFont="1" applyFill="1" applyBorder="1" applyAlignment="1">
      <alignment horizontal="justify" vertical="top"/>
    </xf>
    <xf numFmtId="164" fontId="3" fillId="2" borderId="15" xfId="1" applyFont="1" applyFill="1" applyBorder="1" applyAlignment="1"/>
    <xf numFmtId="164" fontId="3" fillId="2" borderId="38" xfId="1" applyFont="1" applyFill="1" applyBorder="1" applyAlignment="1"/>
    <xf numFmtId="0" fontId="1" fillId="2" borderId="20" xfId="0" applyFont="1" applyFill="1" applyBorder="1" applyAlignment="1">
      <alignment horizontal="right"/>
    </xf>
    <xf numFmtId="0" fontId="3" fillId="2" borderId="6" xfId="0" applyFont="1" applyFill="1" applyBorder="1"/>
    <xf numFmtId="164" fontId="3" fillId="0" borderId="39" xfId="1" applyFont="1" applyBorder="1" applyAlignment="1"/>
    <xf numFmtId="0" fontId="3" fillId="0" borderId="14" xfId="0" applyFont="1" applyBorder="1" applyAlignment="1">
      <alignment horizontal="center" vertical="center"/>
    </xf>
    <xf numFmtId="4" fontId="23" fillId="0" borderId="33" xfId="3" applyNumberFormat="1" applyFont="1" applyBorder="1" applyAlignment="1">
      <alignment vertical="center" wrapText="1" readingOrder="1"/>
    </xf>
    <xf numFmtId="0" fontId="3" fillId="0" borderId="17" xfId="0" applyFont="1" applyBorder="1"/>
    <xf numFmtId="0" fontId="3" fillId="0" borderId="17" xfId="0" applyFont="1" applyBorder="1" applyAlignment="1">
      <alignment horizontal="justify"/>
    </xf>
    <xf numFmtId="0" fontId="3" fillId="0" borderId="36" xfId="0" applyFont="1" applyBorder="1" applyAlignment="1">
      <alignment horizontal="left" vertical="center"/>
    </xf>
    <xf numFmtId="0" fontId="1" fillId="0" borderId="4" xfId="0" applyFont="1" applyBorder="1" applyAlignment="1">
      <alignment horizontal="right"/>
    </xf>
    <xf numFmtId="0" fontId="3" fillId="0" borderId="6" xfId="0" applyFont="1" applyBorder="1"/>
    <xf numFmtId="164" fontId="3" fillId="0" borderId="0" xfId="1" applyFont="1" applyFill="1" applyBorder="1" applyAlignment="1"/>
    <xf numFmtId="164" fontId="1" fillId="0" borderId="40" xfId="1" applyFont="1" applyFill="1" applyBorder="1" applyAlignment="1"/>
    <xf numFmtId="0" fontId="1" fillId="0" borderId="20" xfId="0" applyFont="1" applyBorder="1" applyAlignment="1">
      <alignment horizontal="right"/>
    </xf>
    <xf numFmtId="0" fontId="8" fillId="3" borderId="0" xfId="0" applyFont="1" applyFill="1"/>
    <xf numFmtId="0" fontId="3" fillId="0" borderId="41" xfId="0" applyFont="1" applyBorder="1" applyAlignment="1">
      <alignment horizontal="center" vertical="center"/>
    </xf>
    <xf numFmtId="164" fontId="3" fillId="0" borderId="2" xfId="1" applyFont="1" applyBorder="1" applyAlignment="1"/>
    <xf numFmtId="164" fontId="1" fillId="0" borderId="4" xfId="1" applyFont="1" applyFill="1" applyBorder="1" applyAlignment="1"/>
    <xf numFmtId="2" fontId="3" fillId="0" borderId="6" xfId="0" applyNumberFormat="1" applyFont="1" applyBorder="1" applyAlignment="1">
      <alignment horizontal="right" vertical="center" wrapText="1"/>
    </xf>
    <xf numFmtId="0" fontId="3" fillId="0" borderId="0" xfId="0" applyFont="1" applyAlignment="1">
      <alignment horizontal="justify"/>
    </xf>
    <xf numFmtId="0" fontId="3" fillId="0" borderId="0" xfId="0" applyFont="1"/>
    <xf numFmtId="164" fontId="3" fillId="0" borderId="0" xfId="1" applyFont="1" applyBorder="1" applyAlignment="1"/>
    <xf numFmtId="164" fontId="3" fillId="0" borderId="35" xfId="1" applyFont="1" applyBorder="1" applyAlignment="1"/>
    <xf numFmtId="0" fontId="3" fillId="0" borderId="22" xfId="0" applyFont="1" applyBorder="1" applyAlignment="1">
      <alignment horizontal="right" vertical="center"/>
    </xf>
    <xf numFmtId="0" fontId="1" fillId="0" borderId="22" xfId="0" applyFont="1" applyBorder="1"/>
    <xf numFmtId="164" fontId="1" fillId="0" borderId="25" xfId="1" applyFont="1" applyBorder="1" applyAlignment="1"/>
    <xf numFmtId="164" fontId="1" fillId="0" borderId="2" xfId="1" applyFont="1" applyBorder="1" applyAlignment="1"/>
    <xf numFmtId="164" fontId="1" fillId="0" borderId="28" xfId="1" applyFont="1" applyBorder="1" applyAlignment="1"/>
    <xf numFmtId="0" fontId="3" fillId="0" borderId="6" xfId="0" applyFont="1" applyBorder="1" applyAlignment="1">
      <alignment horizontal="left" vertical="center"/>
    </xf>
    <xf numFmtId="164" fontId="1" fillId="0" borderId="0" xfId="1" applyFont="1" applyBorder="1" applyAlignment="1"/>
    <xf numFmtId="164" fontId="1" fillId="0" borderId="28" xfId="1" applyFont="1" applyFill="1" applyBorder="1" applyAlignment="1"/>
    <xf numFmtId="0" fontId="1" fillId="0" borderId="6" xfId="0" applyFont="1" applyBorder="1" applyAlignment="1">
      <alignment horizontal="left" vertical="center"/>
    </xf>
    <xf numFmtId="0" fontId="1" fillId="0" borderId="0" xfId="0" applyFont="1" applyAlignment="1">
      <alignment horizontal="right"/>
    </xf>
    <xf numFmtId="164" fontId="1" fillId="0" borderId="0" xfId="1" applyFont="1" applyFill="1" applyBorder="1" applyAlignment="1"/>
    <xf numFmtId="0" fontId="1" fillId="0" borderId="0" xfId="0" applyFont="1" applyAlignment="1">
      <alignment horizontal="right" vertical="center"/>
    </xf>
    <xf numFmtId="164" fontId="1" fillId="0" borderId="2" xfId="0" applyNumberFormat="1" applyFont="1" applyBorder="1"/>
    <xf numFmtId="164" fontId="1" fillId="0" borderId="0" xfId="1" applyFont="1" applyFill="1" applyBorder="1" applyAlignment="1">
      <alignment horizontal="center"/>
    </xf>
    <xf numFmtId="164" fontId="1" fillId="0" borderId="2" xfId="1" applyFont="1" applyFill="1" applyBorder="1" applyAlignment="1"/>
    <xf numFmtId="0" fontId="3" fillId="0" borderId="42" xfId="0" applyFont="1" applyBorder="1" applyAlignment="1">
      <alignment horizontal="left" vertical="center"/>
    </xf>
    <xf numFmtId="0" fontId="1" fillId="0" borderId="1" xfId="0" applyFont="1" applyBorder="1" applyAlignment="1">
      <alignment horizontal="right"/>
    </xf>
    <xf numFmtId="0" fontId="3" fillId="0" borderId="1" xfId="0" applyFont="1" applyBorder="1"/>
    <xf numFmtId="164" fontId="3" fillId="0" borderId="1" xfId="1" applyFont="1" applyBorder="1" applyAlignment="1"/>
    <xf numFmtId="0" fontId="10" fillId="0" borderId="0" xfId="0" applyFont="1" applyAlignment="1">
      <alignment horizontal="right"/>
    </xf>
    <xf numFmtId="164" fontId="7" fillId="0" borderId="0" xfId="0" applyNumberFormat="1" applyFont="1"/>
    <xf numFmtId="166" fontId="8" fillId="0" borderId="0" xfId="0" applyNumberFormat="1" applyFont="1"/>
    <xf numFmtId="10" fontId="8" fillId="0" borderId="0" xfId="5" applyNumberFormat="1" applyFont="1" applyFill="1" applyBorder="1" applyAlignment="1"/>
    <xf numFmtId="164" fontId="1" fillId="0" borderId="0" xfId="1" applyFont="1" applyFill="1" applyBorder="1" applyAlignment="1">
      <alignment horizontal="right"/>
    </xf>
    <xf numFmtId="164" fontId="9" fillId="0" borderId="0" xfId="1" applyFont="1" applyFill="1" applyBorder="1"/>
    <xf numFmtId="164" fontId="3" fillId="0" borderId="0" xfId="1" applyFont="1" applyBorder="1"/>
    <xf numFmtId="0" fontId="7" fillId="0" borderId="0" xfId="0" applyFont="1"/>
    <xf numFmtId="0" fontId="9" fillId="0" borderId="0" xfId="0" applyFont="1"/>
    <xf numFmtId="0" fontId="9" fillId="0" borderId="0" xfId="0" applyFont="1" applyAlignment="1">
      <alignment horizontal="center"/>
    </xf>
    <xf numFmtId="164" fontId="8" fillId="0" borderId="0" xfId="0" applyNumberFormat="1" applyFont="1"/>
    <xf numFmtId="164" fontId="5" fillId="0" borderId="0" xfId="1" applyFont="1" applyFill="1" applyBorder="1" applyAlignment="1"/>
    <xf numFmtId="0" fontId="5" fillId="0" borderId="0" xfId="0" applyFont="1" applyAlignment="1">
      <alignment horizontal="center"/>
    </xf>
    <xf numFmtId="164" fontId="1" fillId="0" borderId="0" xfId="0" applyNumberFormat="1" applyFont="1"/>
    <xf numFmtId="0" fontId="1" fillId="0" borderId="0" xfId="0" applyFont="1" applyAlignment="1">
      <alignment horizontal="left"/>
    </xf>
    <xf numFmtId="164" fontId="3" fillId="0" borderId="0" xfId="0" applyNumberFormat="1" applyFont="1"/>
    <xf numFmtId="167" fontId="5" fillId="0" borderId="0" xfId="0" applyNumberFormat="1" applyFont="1" applyAlignment="1">
      <alignment horizontal="center" vertical="center"/>
    </xf>
    <xf numFmtId="4" fontId="1" fillId="0" borderId="0" xfId="0" applyNumberFormat="1" applyFont="1" applyAlignment="1">
      <alignment horizontal="right" vertical="top"/>
    </xf>
    <xf numFmtId="4" fontId="1" fillId="0" borderId="0" xfId="0" applyNumberFormat="1" applyFont="1"/>
    <xf numFmtId="164" fontId="8" fillId="0" borderId="0" xfId="1" applyFont="1" applyFill="1" applyBorder="1" applyAlignment="1"/>
    <xf numFmtId="4" fontId="5" fillId="0" borderId="0" xfId="0" applyNumberFormat="1" applyFont="1" applyAlignment="1">
      <alignment horizontal="right" vertical="top"/>
    </xf>
    <xf numFmtId="4" fontId="5" fillId="0" borderId="0" xfId="0" applyNumberFormat="1" applyFont="1"/>
    <xf numFmtId="4" fontId="8" fillId="0" borderId="0" xfId="0" applyNumberFormat="1" applyFont="1" applyAlignment="1">
      <alignment horizontal="right" vertical="top"/>
    </xf>
    <xf numFmtId="0" fontId="8" fillId="0" borderId="0" xfId="0" applyFont="1" applyAlignment="1">
      <alignment vertical="center"/>
    </xf>
    <xf numFmtId="0" fontId="3" fillId="2" borderId="43" xfId="0" applyFont="1" applyFill="1" applyBorder="1" applyAlignment="1">
      <alignment horizontal="left" wrapText="1"/>
    </xf>
    <xf numFmtId="0" fontId="1" fillId="4" borderId="3" xfId="0" applyFont="1" applyFill="1" applyBorder="1" applyAlignment="1">
      <alignment horizontal="justify"/>
    </xf>
    <xf numFmtId="0" fontId="1" fillId="2" borderId="14" xfId="0" applyFont="1" applyFill="1" applyBorder="1"/>
    <xf numFmtId="165" fontId="3" fillId="2" borderId="44" xfId="0" applyNumberFormat="1" applyFont="1" applyFill="1" applyBorder="1" applyAlignment="1">
      <alignment horizontal="right"/>
    </xf>
    <xf numFmtId="0" fontId="3" fillId="2" borderId="45" xfId="0" applyFont="1" applyFill="1" applyBorder="1" applyAlignment="1">
      <alignment horizontal="right"/>
    </xf>
    <xf numFmtId="165" fontId="3" fillId="2" borderId="14" xfId="0" applyNumberFormat="1" applyFont="1" applyFill="1" applyBorder="1" applyAlignment="1">
      <alignment horizontal="right"/>
    </xf>
    <xf numFmtId="0" fontId="3" fillId="2" borderId="14" xfId="0" applyFont="1" applyFill="1" applyBorder="1" applyAlignment="1">
      <alignment horizontal="right"/>
    </xf>
    <xf numFmtId="0" fontId="3" fillId="0" borderId="14" xfId="0" applyFont="1" applyBorder="1"/>
    <xf numFmtId="164" fontId="3" fillId="0" borderId="33" xfId="1" applyFont="1" applyBorder="1" applyAlignment="1"/>
    <xf numFmtId="164" fontId="3" fillId="0" borderId="18" xfId="1" applyFont="1" applyBorder="1" applyAlignment="1"/>
    <xf numFmtId="0" fontId="3" fillId="0" borderId="14" xfId="0" applyFont="1" applyBorder="1" applyAlignment="1">
      <alignment horizontal="right"/>
    </xf>
    <xf numFmtId="0" fontId="8" fillId="0" borderId="35" xfId="0" applyFont="1" applyBorder="1"/>
    <xf numFmtId="164" fontId="3" fillId="2" borderId="33" xfId="1" applyFont="1" applyFill="1" applyBorder="1" applyAlignment="1"/>
    <xf numFmtId="164" fontId="3" fillId="2" borderId="46" xfId="1" applyFont="1" applyFill="1" applyBorder="1" applyAlignment="1"/>
    <xf numFmtId="0" fontId="1" fillId="2" borderId="4" xfId="0" applyFont="1" applyFill="1" applyBorder="1" applyAlignment="1">
      <alignment vertical="center"/>
    </xf>
    <xf numFmtId="0" fontId="1" fillId="2" borderId="0" xfId="0" applyFont="1" applyFill="1" applyAlignment="1">
      <alignment horizontal="center"/>
    </xf>
    <xf numFmtId="0" fontId="1" fillId="2" borderId="0" xfId="0" applyFont="1" applyFill="1" applyAlignment="1">
      <alignment horizontal="center" vertical="center" wrapText="1"/>
    </xf>
    <xf numFmtId="0" fontId="1" fillId="2" borderId="2" xfId="0" applyFont="1" applyFill="1" applyBorder="1" applyAlignment="1">
      <alignment horizontal="center" vertical="center" wrapText="1"/>
    </xf>
    <xf numFmtId="165" fontId="3" fillId="2" borderId="27" xfId="0" applyNumberFormat="1" applyFont="1" applyFill="1" applyBorder="1" applyAlignment="1">
      <alignment horizontal="right" vertical="center"/>
    </xf>
    <xf numFmtId="164" fontId="3" fillId="2" borderId="47" xfId="1" applyFont="1" applyFill="1" applyBorder="1" applyAlignment="1"/>
    <xf numFmtId="164" fontId="3" fillId="2" borderId="41" xfId="1" applyFont="1" applyFill="1" applyBorder="1" applyAlignment="1"/>
    <xf numFmtId="164" fontId="3" fillId="2" borderId="24" xfId="1" applyFont="1" applyFill="1" applyBorder="1" applyAlignment="1"/>
    <xf numFmtId="0" fontId="3" fillId="0" borderId="36" xfId="0" applyFont="1" applyBorder="1" applyAlignment="1">
      <alignment horizontal="justify" vertical="top" wrapText="1"/>
    </xf>
    <xf numFmtId="164" fontId="3" fillId="0" borderId="36" xfId="1" applyFont="1" applyBorder="1" applyAlignment="1">
      <alignment horizontal="center"/>
    </xf>
    <xf numFmtId="164" fontId="3" fillId="3" borderId="36" xfId="1" applyFont="1" applyFill="1" applyBorder="1" applyAlignment="1"/>
    <xf numFmtId="0" fontId="10" fillId="0" borderId="1" xfId="0" applyFont="1" applyBorder="1" applyAlignment="1">
      <alignment horizontal="right"/>
    </xf>
    <xf numFmtId="164" fontId="1" fillId="0" borderId="7" xfId="1" applyFont="1" applyFill="1" applyBorder="1" applyAlignment="1"/>
    <xf numFmtId="0" fontId="1" fillId="3" borderId="1" xfId="0" applyFont="1" applyFill="1" applyBorder="1" applyAlignment="1">
      <alignment horizontal="center" vertical="center" wrapText="1"/>
    </xf>
    <xf numFmtId="0" fontId="21" fillId="0" borderId="41" xfId="0" applyFont="1" applyBorder="1" applyAlignment="1">
      <alignment horizontal="left" vertical="center"/>
    </xf>
    <xf numFmtId="2" fontId="3" fillId="3" borderId="39" xfId="0" applyNumberFormat="1" applyFont="1" applyFill="1" applyBorder="1" applyAlignment="1">
      <alignment horizontal="justify" vertical="center" wrapText="1"/>
    </xf>
    <xf numFmtId="0" fontId="3" fillId="0" borderId="1" xfId="0" applyFont="1" applyBorder="1" applyAlignment="1">
      <alignment horizontal="left" vertical="center"/>
    </xf>
    <xf numFmtId="0" fontId="3" fillId="2" borderId="47" xfId="0" applyFont="1" applyFill="1" applyBorder="1" applyAlignment="1">
      <alignment horizontal="left"/>
    </xf>
    <xf numFmtId="0" fontId="3" fillId="2" borderId="36" xfId="0" applyFont="1" applyFill="1" applyBorder="1" applyAlignment="1">
      <alignment horizontal="left"/>
    </xf>
    <xf numFmtId="0" fontId="8" fillId="0" borderId="6" xfId="0" applyFont="1" applyBorder="1"/>
    <xf numFmtId="0" fontId="8" fillId="0" borderId="42" xfId="0" applyFont="1" applyBorder="1"/>
    <xf numFmtId="164" fontId="3" fillId="3" borderId="41" xfId="1" applyFont="1" applyFill="1" applyBorder="1" applyAlignment="1"/>
    <xf numFmtId="164" fontId="1" fillId="2" borderId="36" xfId="1" applyFont="1" applyFill="1" applyBorder="1" applyAlignment="1">
      <alignment horizontal="center"/>
    </xf>
    <xf numFmtId="0" fontId="11" fillId="2" borderId="0" xfId="0" applyFont="1" applyFill="1"/>
    <xf numFmtId="0" fontId="12" fillId="0" borderId="0" xfId="0" applyFont="1" applyAlignment="1">
      <alignment vertical="center"/>
    </xf>
    <xf numFmtId="0" fontId="13" fillId="0" borderId="0" xfId="0" applyFont="1"/>
    <xf numFmtId="0" fontId="13" fillId="0" borderId="0" xfId="0" applyFont="1" applyAlignment="1">
      <alignment vertical="center"/>
    </xf>
    <xf numFmtId="0" fontId="11" fillId="0" borderId="0" xfId="0" applyFont="1"/>
    <xf numFmtId="0" fontId="14" fillId="2" borderId="0" xfId="0" applyFont="1" applyFill="1"/>
    <xf numFmtId="0" fontId="13" fillId="0" borderId="0" xfId="0" applyFont="1" applyAlignment="1">
      <alignment horizontal="center"/>
    </xf>
    <xf numFmtId="2" fontId="24" fillId="0" borderId="0" xfId="0" applyNumberFormat="1" applyFont="1" applyAlignment="1">
      <alignment horizontal="center" vertical="center"/>
    </xf>
    <xf numFmtId="0" fontId="25" fillId="0" borderId="0" xfId="0" applyFont="1" applyAlignment="1">
      <alignment vertical="center" readingOrder="1"/>
    </xf>
    <xf numFmtId="0" fontId="25" fillId="0" borderId="0" xfId="0" applyFont="1" applyAlignment="1">
      <alignment horizontal="center" vertical="center"/>
    </xf>
    <xf numFmtId="4" fontId="25" fillId="0" borderId="0" xfId="0" applyNumberFormat="1" applyFont="1" applyAlignment="1">
      <alignment horizontal="center" vertical="center"/>
    </xf>
    <xf numFmtId="2" fontId="24" fillId="3" borderId="0" xfId="0" applyNumberFormat="1" applyFont="1" applyFill="1" applyAlignment="1">
      <alignment horizontal="center" vertical="center"/>
    </xf>
    <xf numFmtId="0" fontId="24" fillId="3" borderId="0" xfId="0" applyFont="1" applyFill="1" applyAlignment="1">
      <alignment vertical="center" readingOrder="1"/>
    </xf>
    <xf numFmtId="0" fontId="13" fillId="2" borderId="4" xfId="0" applyFont="1" applyFill="1" applyBorder="1" applyAlignment="1">
      <alignment vertical="center" wrapText="1"/>
    </xf>
    <xf numFmtId="0" fontId="13" fillId="2" borderId="5" xfId="0" applyFont="1" applyFill="1" applyBorder="1" applyAlignment="1">
      <alignment vertical="center"/>
    </xf>
    <xf numFmtId="0" fontId="13" fillId="2" borderId="8"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6" xfId="0" applyFont="1" applyFill="1" applyBorder="1" applyAlignment="1">
      <alignment vertical="center" wrapText="1"/>
    </xf>
    <xf numFmtId="0" fontId="13" fillId="2" borderId="20" xfId="0" applyFont="1" applyFill="1" applyBorder="1"/>
    <xf numFmtId="0" fontId="13" fillId="2" borderId="11" xfId="0" applyFont="1" applyFill="1" applyBorder="1" applyAlignment="1">
      <alignment vertical="center" wrapText="1"/>
    </xf>
    <xf numFmtId="0" fontId="13" fillId="2" borderId="11"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4" fillId="2" borderId="6" xfId="0" applyFont="1" applyFill="1" applyBorder="1"/>
    <xf numFmtId="0" fontId="13" fillId="2" borderId="22" xfId="0" applyFont="1" applyFill="1" applyBorder="1" applyAlignment="1">
      <alignment horizontal="center" vertical="center"/>
    </xf>
    <xf numFmtId="0" fontId="13" fillId="4" borderId="3" xfId="0" applyFont="1" applyFill="1" applyBorder="1" applyAlignment="1">
      <alignment horizontal="justify"/>
    </xf>
    <xf numFmtId="0" fontId="13" fillId="2" borderId="14" xfId="0" applyFont="1" applyFill="1" applyBorder="1"/>
    <xf numFmtId="0" fontId="13" fillId="2" borderId="17" xfId="0" applyFont="1" applyFill="1" applyBorder="1" applyAlignment="1">
      <alignment horizontal="center"/>
    </xf>
    <xf numFmtId="0" fontId="13" fillId="2" borderId="15" xfId="0" applyFont="1" applyFill="1" applyBorder="1" applyAlignment="1">
      <alignment horizontal="center"/>
    </xf>
    <xf numFmtId="0" fontId="13" fillId="2" borderId="18" xfId="0" applyFont="1" applyFill="1" applyBorder="1" applyAlignment="1">
      <alignment horizontal="center"/>
    </xf>
    <xf numFmtId="165" fontId="12" fillId="2" borderId="14" xfId="0" applyNumberFormat="1" applyFont="1" applyFill="1" applyBorder="1" applyAlignment="1">
      <alignment horizontal="right" vertical="center"/>
    </xf>
    <xf numFmtId="0" fontId="12" fillId="2" borderId="23" xfId="0" applyFont="1" applyFill="1" applyBorder="1" applyAlignment="1">
      <alignment horizontal="justify"/>
    </xf>
    <xf numFmtId="0" fontId="12" fillId="2" borderId="17" xfId="0" applyFont="1" applyFill="1" applyBorder="1"/>
    <xf numFmtId="164" fontId="12" fillId="2" borderId="17" xfId="1" applyFont="1" applyFill="1" applyBorder="1" applyAlignment="1"/>
    <xf numFmtId="164" fontId="12" fillId="2" borderId="2" xfId="1" applyFont="1" applyFill="1" applyBorder="1" applyAlignment="1"/>
    <xf numFmtId="0" fontId="12" fillId="2" borderId="24" xfId="0" applyFont="1" applyFill="1" applyBorder="1" applyAlignment="1">
      <alignment horizontal="left" vertical="center"/>
    </xf>
    <xf numFmtId="0" fontId="13" fillId="2" borderId="4" xfId="0" applyFont="1" applyFill="1" applyBorder="1" applyAlignment="1">
      <alignment horizontal="right"/>
    </xf>
    <xf numFmtId="0" fontId="12" fillId="2" borderId="22" xfId="0" applyFont="1" applyFill="1" applyBorder="1"/>
    <xf numFmtId="164" fontId="12" fillId="2" borderId="25" xfId="1" applyFont="1" applyFill="1" applyBorder="1" applyAlignment="1"/>
    <xf numFmtId="164" fontId="12" fillId="2" borderId="26" xfId="1" applyFont="1" applyFill="1" applyBorder="1" applyAlignment="1"/>
    <xf numFmtId="164" fontId="13" fillId="2" borderId="27" xfId="1" applyFont="1" applyFill="1" applyBorder="1" applyAlignment="1"/>
    <xf numFmtId="0" fontId="12" fillId="2" borderId="6" xfId="0" applyFont="1" applyFill="1" applyBorder="1" applyAlignment="1">
      <alignment horizontal="left" vertical="center"/>
    </xf>
    <xf numFmtId="0" fontId="12" fillId="2" borderId="8" xfId="0" applyFont="1" applyFill="1" applyBorder="1" applyAlignment="1">
      <alignment horizontal="justify"/>
    </xf>
    <xf numFmtId="0" fontId="12" fillId="2" borderId="0" xfId="0" applyFont="1" applyFill="1"/>
    <xf numFmtId="164" fontId="12" fillId="2" borderId="0" xfId="1" applyFont="1" applyFill="1" applyBorder="1" applyAlignment="1"/>
    <xf numFmtId="164" fontId="13" fillId="2" borderId="28" xfId="1" applyFont="1" applyFill="1" applyBorder="1" applyAlignment="1"/>
    <xf numFmtId="0" fontId="12" fillId="2" borderId="29" xfId="0" applyFont="1" applyFill="1" applyBorder="1" applyAlignment="1">
      <alignment horizontal="center" vertical="center"/>
    </xf>
    <xf numFmtId="0" fontId="13" fillId="4" borderId="4" xfId="0" applyFont="1" applyFill="1" applyBorder="1" applyAlignment="1">
      <alignment horizontal="justify"/>
    </xf>
    <xf numFmtId="0" fontId="12" fillId="2" borderId="30" xfId="0" applyFont="1" applyFill="1" applyBorder="1"/>
    <xf numFmtId="164" fontId="12" fillId="2" borderId="31" xfId="1" applyFont="1" applyFill="1" applyBorder="1" applyAlignment="1"/>
    <xf numFmtId="165" fontId="12" fillId="2" borderId="44" xfId="0" applyNumberFormat="1" applyFont="1" applyFill="1" applyBorder="1" applyAlignment="1">
      <alignment horizontal="right"/>
    </xf>
    <xf numFmtId="0" fontId="12" fillId="2" borderId="12" xfId="0" applyFont="1" applyFill="1" applyBorder="1" applyAlignment="1">
      <alignment horizontal="justify"/>
    </xf>
    <xf numFmtId="164" fontId="12" fillId="2" borderId="18" xfId="1" applyFont="1" applyFill="1" applyBorder="1" applyAlignment="1"/>
    <xf numFmtId="0" fontId="12" fillId="2" borderId="45" xfId="0" applyFont="1" applyFill="1" applyBorder="1" applyAlignment="1">
      <alignment horizontal="right"/>
    </xf>
    <xf numFmtId="0" fontId="12" fillId="2" borderId="32" xfId="0" applyFont="1" applyFill="1" applyBorder="1" applyAlignment="1">
      <alignment horizontal="justify"/>
    </xf>
    <xf numFmtId="164" fontId="12" fillId="2" borderId="32" xfId="1" applyFont="1" applyFill="1" applyBorder="1" applyAlignment="1">
      <alignment vertical="center"/>
    </xf>
    <xf numFmtId="164" fontId="12" fillId="2" borderId="2" xfId="1" applyFont="1" applyFill="1" applyBorder="1" applyAlignment="1">
      <alignment vertical="center"/>
    </xf>
    <xf numFmtId="0" fontId="12" fillId="2" borderId="17" xfId="0" applyFont="1" applyFill="1" applyBorder="1" applyAlignment="1">
      <alignment horizontal="justify" vertical="center"/>
    </xf>
    <xf numFmtId="0" fontId="12" fillId="2" borderId="33" xfId="0" applyFont="1" applyFill="1" applyBorder="1"/>
    <xf numFmtId="164" fontId="12" fillId="2" borderId="17" xfId="1" applyFont="1" applyFill="1" applyBorder="1" applyAlignment="1">
      <alignment vertical="center"/>
    </xf>
    <xf numFmtId="164" fontId="12" fillId="2" borderId="34" xfId="1" applyFont="1" applyFill="1" applyBorder="1" applyAlignment="1">
      <alignment vertical="center"/>
    </xf>
    <xf numFmtId="165" fontId="12" fillId="2" borderId="14" xfId="0" applyNumberFormat="1" applyFont="1" applyFill="1" applyBorder="1" applyAlignment="1">
      <alignment horizontal="right"/>
    </xf>
    <xf numFmtId="0" fontId="12" fillId="2" borderId="17" xfId="0" applyFont="1" applyFill="1" applyBorder="1" applyAlignment="1">
      <alignment horizontal="justify"/>
    </xf>
    <xf numFmtId="164" fontId="12" fillId="2" borderId="18" xfId="1" applyFont="1" applyFill="1" applyBorder="1" applyAlignment="1">
      <alignment vertical="center"/>
    </xf>
    <xf numFmtId="0" fontId="12" fillId="2" borderId="33" xfId="0" applyFont="1" applyFill="1" applyBorder="1" applyAlignment="1">
      <alignment horizontal="justify"/>
    </xf>
    <xf numFmtId="164" fontId="12" fillId="2" borderId="33" xfId="1" applyFont="1" applyFill="1" applyBorder="1" applyAlignment="1"/>
    <xf numFmtId="164" fontId="12" fillId="2" borderId="46" xfId="1" applyFont="1" applyFill="1" applyBorder="1" applyAlignment="1"/>
    <xf numFmtId="0" fontId="12" fillId="2" borderId="43" xfId="0" applyFont="1" applyFill="1" applyBorder="1" applyAlignment="1">
      <alignment horizontal="left" wrapText="1"/>
    </xf>
    <xf numFmtId="0" fontId="12" fillId="2" borderId="32" xfId="0" applyFont="1" applyFill="1" applyBorder="1"/>
    <xf numFmtId="164" fontId="12" fillId="2" borderId="32" xfId="1" applyFont="1" applyFill="1" applyBorder="1" applyAlignment="1"/>
    <xf numFmtId="164" fontId="12" fillId="2" borderId="7" xfId="1" applyFont="1" applyFill="1" applyBorder="1" applyAlignment="1"/>
    <xf numFmtId="164" fontId="13" fillId="2" borderId="4" xfId="1" applyFont="1" applyFill="1" applyBorder="1" applyAlignment="1"/>
    <xf numFmtId="0" fontId="12" fillId="2" borderId="20" xfId="0" applyFont="1" applyFill="1" applyBorder="1" applyAlignment="1">
      <alignment horizontal="justify"/>
    </xf>
    <xf numFmtId="0" fontId="12" fillId="2" borderId="35" xfId="0" applyFont="1" applyFill="1" applyBorder="1"/>
    <xf numFmtId="164" fontId="12" fillId="2" borderId="35" xfId="1" applyFont="1" applyFill="1" applyBorder="1" applyAlignment="1"/>
    <xf numFmtId="0" fontId="12" fillId="2" borderId="22" xfId="0" applyFont="1" applyFill="1" applyBorder="1" applyAlignment="1">
      <alignment horizontal="center" vertical="center"/>
    </xf>
    <xf numFmtId="0" fontId="12" fillId="2" borderId="15" xfId="0" applyFont="1" applyFill="1" applyBorder="1"/>
    <xf numFmtId="0" fontId="12" fillId="2" borderId="29" xfId="0" applyFont="1" applyFill="1" applyBorder="1" applyAlignment="1">
      <alignment horizontal="right"/>
    </xf>
    <xf numFmtId="164" fontId="12" fillId="2" borderId="34" xfId="1" applyFont="1" applyFill="1" applyBorder="1" applyAlignment="1"/>
    <xf numFmtId="0" fontId="12" fillId="2" borderId="36" xfId="0" applyFont="1" applyFill="1" applyBorder="1" applyAlignment="1">
      <alignment horizontal="left" vertical="center"/>
    </xf>
    <xf numFmtId="0" fontId="12" fillId="2" borderId="6" xfId="0" applyFont="1" applyFill="1" applyBorder="1"/>
    <xf numFmtId="0" fontId="14" fillId="0" borderId="0" xfId="0" applyFont="1"/>
    <xf numFmtId="0" fontId="12" fillId="2" borderId="25" xfId="0" applyFont="1" applyFill="1" applyBorder="1"/>
    <xf numFmtId="0" fontId="12" fillId="2" borderId="14" xfId="0" applyFont="1" applyFill="1" applyBorder="1" applyAlignment="1">
      <alignment horizontal="right"/>
    </xf>
    <xf numFmtId="0" fontId="12" fillId="2" borderId="37" xfId="0" applyFont="1" applyFill="1" applyBorder="1" applyAlignment="1">
      <alignment horizontal="justify" vertical="top"/>
    </xf>
    <xf numFmtId="0" fontId="12" fillId="2" borderId="31" xfId="0" applyFont="1" applyFill="1" applyBorder="1"/>
    <xf numFmtId="164" fontId="12" fillId="2" borderId="15" xfId="1" applyFont="1" applyFill="1" applyBorder="1" applyAlignment="1"/>
    <xf numFmtId="164" fontId="12" fillId="2" borderId="38" xfId="1" applyFont="1" applyFill="1" applyBorder="1" applyAlignment="1"/>
    <xf numFmtId="0" fontId="13" fillId="2" borderId="20" xfId="0" applyFont="1" applyFill="1" applyBorder="1" applyAlignment="1">
      <alignment horizontal="right"/>
    </xf>
    <xf numFmtId="0" fontId="12" fillId="0" borderId="41" xfId="0" applyFont="1" applyBorder="1" applyAlignment="1">
      <alignment horizontal="center" vertical="center"/>
    </xf>
    <xf numFmtId="0" fontId="12" fillId="0" borderId="14" xfId="0" applyFont="1" applyBorder="1"/>
    <xf numFmtId="164" fontId="12" fillId="0" borderId="33" xfId="1" applyFont="1" applyBorder="1" applyAlignment="1"/>
    <xf numFmtId="164" fontId="12" fillId="0" borderId="17" xfId="1" applyFont="1" applyBorder="1" applyAlignment="1"/>
    <xf numFmtId="164" fontId="12" fillId="0" borderId="18" xfId="1" applyFont="1" applyBorder="1" applyAlignment="1"/>
    <xf numFmtId="0" fontId="12" fillId="0" borderId="14" xfId="0" applyFont="1" applyBorder="1" applyAlignment="1">
      <alignment horizontal="center" vertical="center"/>
    </xf>
    <xf numFmtId="4" fontId="26" fillId="0" borderId="33" xfId="3" applyNumberFormat="1" applyFont="1" applyBorder="1" applyAlignment="1">
      <alignment vertical="center" wrapText="1" readingOrder="1"/>
    </xf>
    <xf numFmtId="0" fontId="12" fillId="0" borderId="17" xfId="0" applyFont="1" applyBorder="1"/>
    <xf numFmtId="164" fontId="12" fillId="0" borderId="39" xfId="1" applyFont="1" applyBorder="1" applyAlignment="1"/>
    <xf numFmtId="0" fontId="12" fillId="0" borderId="14" xfId="0" applyFont="1" applyBorder="1" applyAlignment="1">
      <alignment horizontal="right"/>
    </xf>
    <xf numFmtId="0" fontId="12" fillId="0" borderId="17" xfId="0" applyFont="1" applyBorder="1" applyAlignment="1">
      <alignment horizontal="justify"/>
    </xf>
    <xf numFmtId="0" fontId="12" fillId="0" borderId="36" xfId="0" applyFont="1" applyBorder="1" applyAlignment="1">
      <alignment horizontal="left" vertical="center"/>
    </xf>
    <xf numFmtId="0" fontId="13" fillId="0" borderId="4" xfId="0" applyFont="1" applyBorder="1" applyAlignment="1">
      <alignment horizontal="right"/>
    </xf>
    <xf numFmtId="0" fontId="12" fillId="0" borderId="6" xfId="0" applyFont="1" applyBorder="1"/>
    <xf numFmtId="164" fontId="12" fillId="0" borderId="0" xfId="1" applyFont="1" applyFill="1" applyBorder="1" applyAlignment="1"/>
    <xf numFmtId="164" fontId="13" fillId="0" borderId="40" xfId="1" applyFont="1" applyFill="1" applyBorder="1" applyAlignment="1"/>
    <xf numFmtId="2" fontId="12" fillId="0" borderId="6" xfId="0" applyNumberFormat="1" applyFont="1" applyBorder="1" applyAlignment="1">
      <alignment horizontal="right" vertical="center" wrapText="1"/>
    </xf>
    <xf numFmtId="0" fontId="12" fillId="0" borderId="0" xfId="0" applyFont="1" applyAlignment="1">
      <alignment horizontal="justify"/>
    </xf>
    <xf numFmtId="0" fontId="12" fillId="0" borderId="0" xfId="0" applyFont="1"/>
    <xf numFmtId="164" fontId="12" fillId="0" borderId="0" xfId="1" applyFont="1" applyBorder="1" applyAlignment="1"/>
    <xf numFmtId="164" fontId="12" fillId="0" borderId="35" xfId="1" applyFont="1" applyBorder="1" applyAlignment="1"/>
    <xf numFmtId="164" fontId="12" fillId="0" borderId="2" xfId="1" applyFont="1" applyBorder="1" applyAlignment="1"/>
    <xf numFmtId="0" fontId="12" fillId="0" borderId="22" xfId="0" applyFont="1" applyBorder="1" applyAlignment="1">
      <alignment horizontal="right" vertical="center"/>
    </xf>
    <xf numFmtId="0" fontId="13" fillId="0" borderId="22" xfId="0" applyFont="1" applyBorder="1"/>
    <xf numFmtId="164" fontId="13" fillId="0" borderId="25" xfId="1" applyFont="1" applyBorder="1" applyAlignment="1"/>
    <xf numFmtId="164" fontId="13" fillId="0" borderId="2" xfId="1" applyFont="1" applyBorder="1" applyAlignment="1"/>
    <xf numFmtId="164" fontId="13" fillId="0" borderId="28" xfId="1" applyFont="1" applyBorder="1" applyAlignment="1"/>
    <xf numFmtId="0" fontId="12" fillId="0" borderId="6" xfId="0" applyFont="1" applyBorder="1" applyAlignment="1">
      <alignment horizontal="left" vertical="center"/>
    </xf>
    <xf numFmtId="0" fontId="13" fillId="0" borderId="20" xfId="0" applyFont="1" applyBorder="1" applyAlignment="1">
      <alignment horizontal="right"/>
    </xf>
    <xf numFmtId="164" fontId="13" fillId="0" borderId="0" xfId="1" applyFont="1" applyBorder="1" applyAlignment="1"/>
    <xf numFmtId="164" fontId="13" fillId="0" borderId="28" xfId="1" applyFont="1" applyFill="1" applyBorder="1" applyAlignment="1"/>
    <xf numFmtId="0" fontId="13" fillId="0" borderId="6" xfId="0" applyFont="1" applyBorder="1" applyAlignment="1">
      <alignment horizontal="left" vertical="center"/>
    </xf>
    <xf numFmtId="0" fontId="13" fillId="0" borderId="0" xfId="0" applyFont="1" applyAlignment="1">
      <alignment horizontal="right"/>
    </xf>
    <xf numFmtId="164" fontId="13" fillId="0" borderId="0" xfId="1" applyFont="1" applyFill="1" applyBorder="1" applyAlignment="1"/>
    <xf numFmtId="164" fontId="13" fillId="0" borderId="4" xfId="1" applyFont="1" applyFill="1" applyBorder="1" applyAlignment="1"/>
    <xf numFmtId="0" fontId="13" fillId="0" borderId="0" xfId="0" applyFont="1" applyAlignment="1">
      <alignment horizontal="right" vertical="center"/>
    </xf>
    <xf numFmtId="164" fontId="13" fillId="0" borderId="2" xfId="0" applyNumberFormat="1" applyFont="1" applyBorder="1"/>
    <xf numFmtId="0" fontId="12" fillId="0" borderId="6" xfId="0" applyFont="1" applyBorder="1" applyAlignment="1">
      <alignment vertical="center"/>
    </xf>
    <xf numFmtId="164" fontId="13" fillId="0" borderId="2" xfId="1" applyFont="1" applyFill="1" applyBorder="1" applyAlignment="1"/>
    <xf numFmtId="0" fontId="12" fillId="0" borderId="42" xfId="0" applyFont="1" applyBorder="1" applyAlignment="1">
      <alignment horizontal="left" vertical="center"/>
    </xf>
    <xf numFmtId="0" fontId="13" fillId="0" borderId="1" xfId="0" applyFont="1" applyBorder="1" applyAlignment="1">
      <alignment horizontal="right"/>
    </xf>
    <xf numFmtId="0" fontId="12" fillId="0" borderId="1" xfId="0" applyFont="1" applyBorder="1"/>
    <xf numFmtId="164" fontId="12" fillId="0" borderId="1" xfId="1" applyFont="1" applyBorder="1" applyAlignment="1"/>
    <xf numFmtId="0" fontId="27" fillId="2" borderId="20" xfId="0" applyFont="1" applyFill="1" applyBorder="1"/>
    <xf numFmtId="0" fontId="1" fillId="2" borderId="20" xfId="0" applyFont="1" applyFill="1" applyBorder="1" applyAlignment="1">
      <alignment vertical="center"/>
    </xf>
    <xf numFmtId="0" fontId="1" fillId="2" borderId="20" xfId="0" applyFont="1" applyFill="1" applyBorder="1" applyAlignment="1">
      <alignment vertical="center" wrapText="1"/>
    </xf>
    <xf numFmtId="0" fontId="1" fillId="2" borderId="20" xfId="0" applyFont="1" applyFill="1" applyBorder="1" applyAlignment="1">
      <alignment horizontal="center" vertical="center" wrapText="1"/>
    </xf>
    <xf numFmtId="0" fontId="1" fillId="2" borderId="28" xfId="0" applyFont="1" applyFill="1" applyBorder="1" applyAlignment="1">
      <alignment horizontal="center" vertical="center" wrapText="1"/>
    </xf>
    <xf numFmtId="4" fontId="25" fillId="0" borderId="33" xfId="3" applyNumberFormat="1" applyFont="1" applyBorder="1" applyAlignment="1">
      <alignment vertical="center" wrapText="1" readingOrder="1"/>
    </xf>
    <xf numFmtId="4" fontId="24" fillId="5" borderId="33" xfId="3" applyNumberFormat="1" applyFont="1" applyFill="1" applyBorder="1" applyAlignment="1">
      <alignment vertical="center" wrapText="1" readingOrder="1"/>
    </xf>
    <xf numFmtId="0" fontId="3" fillId="0" borderId="6" xfId="0" applyFont="1" applyBorder="1" applyAlignment="1">
      <alignment horizontal="right"/>
    </xf>
    <xf numFmtId="0" fontId="1" fillId="5" borderId="0" xfId="0" applyFont="1" applyFill="1" applyAlignment="1">
      <alignment horizontal="justify"/>
    </xf>
    <xf numFmtId="164" fontId="3" fillId="0" borderId="48" xfId="1" applyFont="1" applyBorder="1" applyAlignment="1"/>
    <xf numFmtId="164" fontId="1" fillId="0" borderId="48" xfId="1" applyFont="1" applyBorder="1" applyAlignment="1"/>
    <xf numFmtId="164" fontId="3" fillId="0" borderId="26" xfId="1" applyFont="1" applyBorder="1" applyAlignment="1"/>
    <xf numFmtId="0" fontId="12" fillId="0" borderId="6" xfId="0" applyFont="1" applyBorder="1" applyAlignment="1">
      <alignment horizontal="right"/>
    </xf>
    <xf numFmtId="164" fontId="12" fillId="0" borderId="26" xfId="1" applyFont="1" applyBorder="1" applyAlignment="1"/>
    <xf numFmtId="164" fontId="13" fillId="0" borderId="49" xfId="1" applyFont="1" applyBorder="1" applyAlignment="1"/>
    <xf numFmtId="164" fontId="12" fillId="0" borderId="19" xfId="1" applyFont="1" applyBorder="1" applyAlignment="1"/>
    <xf numFmtId="164" fontId="12" fillId="0" borderId="46" xfId="1" applyFont="1" applyBorder="1" applyAlignment="1"/>
    <xf numFmtId="0" fontId="12" fillId="0" borderId="29" xfId="0" applyFont="1" applyBorder="1" applyAlignment="1">
      <alignment horizontal="center" vertical="center"/>
    </xf>
    <xf numFmtId="0" fontId="12" fillId="0" borderId="15" xfId="0" applyFont="1" applyBorder="1"/>
    <xf numFmtId="4" fontId="25" fillId="0" borderId="32" xfId="3" applyNumberFormat="1" applyFont="1" applyBorder="1" applyAlignment="1">
      <alignment vertical="center" wrapText="1" readingOrder="1"/>
    </xf>
    <xf numFmtId="0" fontId="14" fillId="0" borderId="0" xfId="0" applyFont="1" applyAlignment="1">
      <alignment vertical="center"/>
    </xf>
    <xf numFmtId="0" fontId="11" fillId="0" borderId="0" xfId="0" applyFont="1" applyAlignment="1">
      <alignment vertical="center"/>
    </xf>
    <xf numFmtId="0" fontId="28" fillId="0" borderId="0" xfId="0" applyFont="1"/>
    <xf numFmtId="164" fontId="0" fillId="0" borderId="0" xfId="0" applyNumberFormat="1"/>
    <xf numFmtId="164" fontId="13" fillId="0" borderId="3" xfId="1" applyFont="1" applyFill="1" applyBorder="1" applyAlignment="1"/>
    <xf numFmtId="164" fontId="1" fillId="0" borderId="3" xfId="1" applyFont="1" applyFill="1" applyBorder="1" applyAlignment="1"/>
    <xf numFmtId="0" fontId="8" fillId="3" borderId="1" xfId="0" applyFont="1" applyFill="1" applyBorder="1"/>
    <xf numFmtId="0" fontId="0" fillId="0" borderId="7" xfId="0" applyBorder="1"/>
    <xf numFmtId="0" fontId="0" fillId="0" borderId="1" xfId="0" applyBorder="1"/>
    <xf numFmtId="0" fontId="3" fillId="2" borderId="29" xfId="0" applyFont="1" applyFill="1" applyBorder="1" applyAlignment="1">
      <alignment horizontal="right" vertical="center"/>
    </xf>
    <xf numFmtId="164" fontId="1" fillId="2" borderId="26" xfId="1" applyFont="1" applyFill="1" applyBorder="1" applyAlignment="1"/>
    <xf numFmtId="0" fontId="1" fillId="0" borderId="16" xfId="0" applyFont="1" applyBorder="1" applyAlignment="1">
      <alignment horizontal="right"/>
    </xf>
    <xf numFmtId="0" fontId="3" fillId="0" borderId="15" xfId="0" applyFont="1" applyBorder="1" applyAlignment="1">
      <alignment horizontal="justify"/>
    </xf>
    <xf numFmtId="0" fontId="1" fillId="0" borderId="50" xfId="0" applyFont="1" applyBorder="1"/>
    <xf numFmtId="0" fontId="1" fillId="0" borderId="51" xfId="0" applyFont="1" applyBorder="1"/>
    <xf numFmtId="164" fontId="3" fillId="0" borderId="19" xfId="1" applyFont="1" applyBorder="1" applyAlignment="1"/>
    <xf numFmtId="164" fontId="1" fillId="0" borderId="19" xfId="1" applyFont="1" applyBorder="1" applyAlignment="1"/>
    <xf numFmtId="0" fontId="3" fillId="2" borderId="19" xfId="0" applyFont="1" applyFill="1" applyBorder="1"/>
    <xf numFmtId="164" fontId="3" fillId="0" borderId="38" xfId="1" applyFont="1" applyBorder="1" applyAlignment="1"/>
    <xf numFmtId="164" fontId="1" fillId="0" borderId="39" xfId="1" applyFont="1" applyBorder="1" applyAlignment="1"/>
    <xf numFmtId="164" fontId="1" fillId="0" borderId="31" xfId="1" applyFont="1" applyBorder="1" applyAlignment="1"/>
    <xf numFmtId="0" fontId="3" fillId="0" borderId="45" xfId="0" applyFont="1" applyBorder="1" applyAlignment="1">
      <alignment horizontal="right" vertical="center"/>
    </xf>
    <xf numFmtId="0" fontId="1" fillId="2" borderId="17" xfId="0" applyFont="1" applyFill="1" applyBorder="1" applyAlignment="1">
      <alignment horizontal="right"/>
    </xf>
    <xf numFmtId="0" fontId="18" fillId="0" borderId="0" xfId="0" applyFont="1"/>
    <xf numFmtId="164" fontId="1" fillId="0" borderId="49" xfId="1" applyFont="1" applyBorder="1" applyAlignment="1"/>
    <xf numFmtId="0" fontId="3" fillId="0" borderId="52" xfId="0" applyFont="1" applyBorder="1" applyAlignment="1">
      <alignment horizontal="justify"/>
    </xf>
    <xf numFmtId="0" fontId="3" fillId="0" borderId="35" xfId="0" applyFont="1" applyBorder="1" applyAlignment="1">
      <alignment horizontal="justify"/>
    </xf>
    <xf numFmtId="0" fontId="1" fillId="2" borderId="4" xfId="0" applyFont="1" applyFill="1" applyBorder="1" applyAlignment="1">
      <alignment horizontal="center" vertical="center"/>
    </xf>
    <xf numFmtId="0" fontId="12" fillId="2" borderId="24" xfId="0" applyFont="1" applyFill="1" applyBorder="1" applyAlignment="1">
      <alignment horizontal="justify" vertical="top"/>
    </xf>
    <xf numFmtId="0" fontId="19" fillId="2" borderId="41" xfId="0" applyFont="1" applyFill="1" applyBorder="1" applyAlignment="1">
      <alignment horizontal="justify" vertical="top"/>
    </xf>
    <xf numFmtId="0" fontId="3" fillId="0" borderId="36" xfId="0" applyFont="1" applyBorder="1" applyAlignment="1">
      <alignment horizontal="right"/>
    </xf>
    <xf numFmtId="164" fontId="1" fillId="0" borderId="4" xfId="1" applyFont="1" applyBorder="1" applyAlignment="1">
      <alignment horizontal="center"/>
    </xf>
    <xf numFmtId="168" fontId="8" fillId="3" borderId="0" xfId="0" applyNumberFormat="1" applyFont="1" applyFill="1"/>
    <xf numFmtId="168" fontId="8" fillId="0" borderId="0" xfId="0" applyNumberFormat="1" applyFont="1"/>
    <xf numFmtId="4" fontId="21" fillId="0" borderId="8" xfId="2" applyNumberFormat="1" applyFont="1" applyFill="1" applyBorder="1" applyAlignment="1">
      <alignment vertical="center"/>
    </xf>
    <xf numFmtId="0" fontId="1" fillId="2" borderId="3" xfId="0" applyFont="1" applyFill="1" applyBorder="1"/>
    <xf numFmtId="0" fontId="1" fillId="2" borderId="8" xfId="0" applyFont="1" applyFill="1" applyBorder="1"/>
    <xf numFmtId="0" fontId="1" fillId="3" borderId="5" xfId="0" applyFont="1" applyFill="1" applyBorder="1"/>
    <xf numFmtId="0" fontId="22" fillId="3" borderId="3" xfId="0" applyFont="1" applyFill="1" applyBorder="1" applyAlignment="1">
      <alignment vertical="center"/>
    </xf>
    <xf numFmtId="0" fontId="22" fillId="3" borderId="8" xfId="0" applyFont="1" applyFill="1" applyBorder="1" applyAlignment="1">
      <alignment vertical="center"/>
    </xf>
    <xf numFmtId="0" fontId="22" fillId="3" borderId="5" xfId="0" applyFont="1" applyFill="1" applyBorder="1" applyAlignment="1">
      <alignment vertical="center"/>
    </xf>
    <xf numFmtId="2" fontId="3" fillId="3" borderId="35" xfId="0" applyNumberFormat="1" applyFont="1" applyFill="1" applyBorder="1" applyAlignment="1">
      <alignment horizontal="justify" vertical="center" wrapText="1"/>
    </xf>
    <xf numFmtId="164" fontId="3" fillId="2" borderId="36" xfId="1" applyFont="1" applyFill="1" applyBorder="1" applyAlignment="1"/>
    <xf numFmtId="0" fontId="3" fillId="2" borderId="0" xfId="0" applyFont="1" applyFill="1" applyAlignment="1">
      <alignment horizontal="left"/>
    </xf>
    <xf numFmtId="164" fontId="3" fillId="2" borderId="27" xfId="1" applyFont="1" applyFill="1" applyBorder="1" applyAlignment="1"/>
    <xf numFmtId="0" fontId="12" fillId="2" borderId="25" xfId="0" applyFont="1" applyFill="1" applyBorder="1" applyAlignment="1">
      <alignment horizontal="justify"/>
    </xf>
    <xf numFmtId="164" fontId="1" fillId="0" borderId="4" xfId="1" applyFont="1" applyFill="1" applyBorder="1" applyAlignment="1">
      <alignment horizontal="center"/>
    </xf>
    <xf numFmtId="4" fontId="21" fillId="0" borderId="8" xfId="2" applyNumberFormat="1" applyFont="1" applyFill="1" applyBorder="1" applyAlignment="1">
      <alignment horizontal="center" vertical="center" wrapText="1"/>
    </xf>
    <xf numFmtId="0" fontId="1" fillId="0" borderId="0" xfId="0" applyFont="1" applyAlignment="1">
      <alignment horizontal="left" vertical="center"/>
    </xf>
    <xf numFmtId="0" fontId="1" fillId="0" borderId="0" xfId="0" applyFont="1" applyAlignment="1">
      <alignment horizontal="left" vertical="center" wrapText="1"/>
    </xf>
    <xf numFmtId="0" fontId="3" fillId="0" borderId="0" xfId="0" applyFont="1" applyAlignment="1">
      <alignment horizontal="left" vertical="center"/>
    </xf>
    <xf numFmtId="0" fontId="1" fillId="3" borderId="0" xfId="0" applyFont="1" applyFill="1" applyAlignment="1">
      <alignment horizontal="center" vertical="center"/>
    </xf>
    <xf numFmtId="0" fontId="22" fillId="3" borderId="3" xfId="0" applyFont="1" applyFill="1" applyBorder="1" applyAlignment="1">
      <alignment horizontal="center" vertical="center"/>
    </xf>
    <xf numFmtId="0" fontId="22" fillId="3" borderId="8" xfId="0" applyFont="1" applyFill="1" applyBorder="1" applyAlignment="1">
      <alignment horizontal="center" vertical="center"/>
    </xf>
    <xf numFmtId="0" fontId="22" fillId="3" borderId="5" xfId="0" applyFont="1" applyFill="1" applyBorder="1" applyAlignment="1">
      <alignment horizontal="center" vertical="center"/>
    </xf>
    <xf numFmtId="0" fontId="3" fillId="2" borderId="0" xfId="0" applyFont="1" applyFill="1" applyAlignment="1">
      <alignment horizontal="center"/>
    </xf>
    <xf numFmtId="4" fontId="3" fillId="0" borderId="0" xfId="2" applyNumberFormat="1" applyFont="1" applyFill="1" applyBorder="1" applyAlignment="1">
      <alignment horizontal="center" vertical="center"/>
    </xf>
    <xf numFmtId="0" fontId="1" fillId="3" borderId="3"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5" xfId="0" applyFont="1" applyFill="1" applyBorder="1" applyAlignment="1">
      <alignment horizontal="center" vertical="center"/>
    </xf>
    <xf numFmtId="164" fontId="13" fillId="0" borderId="0" xfId="1" applyFont="1" applyFill="1" applyBorder="1" applyAlignment="1">
      <alignment horizontal="center"/>
    </xf>
    <xf numFmtId="164" fontId="13" fillId="0" borderId="2" xfId="1" applyFont="1" applyFill="1" applyBorder="1" applyAlignment="1">
      <alignment horizontal="center"/>
    </xf>
    <xf numFmtId="0" fontId="13" fillId="0" borderId="0" xfId="0" applyFont="1" applyAlignment="1">
      <alignment horizontal="left" vertical="center"/>
    </xf>
    <xf numFmtId="0" fontId="13" fillId="0" borderId="0" xfId="0" applyFont="1" applyAlignment="1">
      <alignment horizontal="left" vertical="center" wrapText="1"/>
    </xf>
    <xf numFmtId="0" fontId="12" fillId="0" borderId="0" xfId="0" applyFont="1" applyAlignment="1">
      <alignment horizontal="left" vertical="center"/>
    </xf>
    <xf numFmtId="0" fontId="13" fillId="3" borderId="0" xfId="0" applyFont="1" applyFill="1" applyAlignment="1">
      <alignment horizontal="center" vertical="center"/>
    </xf>
    <xf numFmtId="0" fontId="24" fillId="3" borderId="3" xfId="0" applyFont="1" applyFill="1" applyBorder="1" applyAlignment="1">
      <alignment horizontal="center" vertical="center"/>
    </xf>
    <xf numFmtId="0" fontId="24" fillId="3" borderId="8" xfId="0" applyFont="1" applyFill="1" applyBorder="1" applyAlignment="1">
      <alignment horizontal="center" vertical="center"/>
    </xf>
    <xf numFmtId="0" fontId="24" fillId="3" borderId="5" xfId="0" applyFont="1" applyFill="1" applyBorder="1" applyAlignment="1">
      <alignment horizontal="center" vertical="center"/>
    </xf>
    <xf numFmtId="4" fontId="25" fillId="0" borderId="8" xfId="2" applyNumberFormat="1" applyFont="1" applyFill="1" applyBorder="1" applyAlignment="1">
      <alignment horizontal="center" vertical="center" wrapText="1"/>
    </xf>
    <xf numFmtId="164" fontId="1" fillId="0" borderId="0" xfId="1" applyFont="1" applyFill="1" applyBorder="1" applyAlignment="1">
      <alignment horizontal="center"/>
    </xf>
    <xf numFmtId="164" fontId="1" fillId="0" borderId="2" xfId="1" applyFont="1" applyFill="1" applyBorder="1" applyAlignment="1">
      <alignment horizontal="center"/>
    </xf>
    <xf numFmtId="164" fontId="13" fillId="0" borderId="3" xfId="1" applyFont="1" applyFill="1" applyBorder="1" applyAlignment="1">
      <alignment horizontal="center"/>
    </xf>
    <xf numFmtId="164" fontId="13" fillId="0" borderId="5" xfId="1" applyFont="1" applyFill="1" applyBorder="1" applyAlignment="1">
      <alignment horizontal="center"/>
    </xf>
    <xf numFmtId="0" fontId="30" fillId="0" borderId="0" xfId="0" applyFont="1" applyAlignment="1">
      <alignment horizontal="center" vertical="top"/>
    </xf>
  </cellXfs>
  <cellStyles count="6">
    <cellStyle name="Comma 2" xfId="2" xr:uid="{00000000-0005-0000-0000-000001000000}"/>
    <cellStyle name="Milliers" xfId="1" builtinId="3"/>
    <cellStyle name="Normal" xfId="0" builtinId="0"/>
    <cellStyle name="Normal 2" xfId="3" xr:uid="{00000000-0005-0000-0000-000003000000}"/>
    <cellStyle name="Normal 39" xfId="4" xr:uid="{00000000-0005-0000-0000-000004000000}"/>
    <cellStyle name="Pourcentage"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35"/>
  <sheetViews>
    <sheetView view="pageBreakPreview" topLeftCell="B16" zoomScaleNormal="100" zoomScaleSheetLayoutView="100" workbookViewId="0">
      <selection activeCell="D33" sqref="D33:H34"/>
    </sheetView>
  </sheetViews>
  <sheetFormatPr baseColWidth="10" defaultColWidth="9.08984375" defaultRowHeight="18" x14ac:dyDescent="0.4"/>
  <cols>
    <col min="1" max="1" width="6.90625" style="135" hidden="1" customWidth="1"/>
    <col min="2" max="2" width="6.90625" style="135" customWidth="1"/>
    <col min="3" max="3" width="9.6328125" style="203" customWidth="1"/>
    <col min="4" max="4" width="94.08984375" style="135" bestFit="1" customWidth="1"/>
    <col min="5" max="5" width="5" style="135" customWidth="1"/>
    <col min="6" max="6" width="13.54296875" style="135" bestFit="1" customWidth="1"/>
    <col min="7" max="7" width="15.36328125" style="135" bestFit="1" customWidth="1"/>
    <col min="8" max="8" width="18.08984375" style="135" bestFit="1" customWidth="1"/>
    <col min="9" max="9" width="4.1796875" style="135" customWidth="1"/>
    <col min="10" max="10" width="15.36328125" style="135" customWidth="1"/>
    <col min="11" max="16384" width="9.08984375" style="135"/>
  </cols>
  <sheetData>
    <row r="1" spans="1:9" x14ac:dyDescent="0.4">
      <c r="C1" s="135"/>
      <c r="D1" s="203"/>
    </row>
    <row r="2" spans="1:9" s="77" customFormat="1" x14ac:dyDescent="0.4">
      <c r="A2" s="75"/>
      <c r="B2" s="75"/>
      <c r="C2" s="75"/>
      <c r="D2" s="76"/>
      <c r="E2" s="9"/>
      <c r="F2" s="9"/>
      <c r="G2" s="9"/>
      <c r="H2" s="9"/>
      <c r="I2" s="9"/>
    </row>
    <row r="3" spans="1:9" s="77" customFormat="1" x14ac:dyDescent="0.4">
      <c r="A3" s="75"/>
      <c r="B3" s="75"/>
      <c r="C3" s="4"/>
      <c r="D3" s="440" t="s">
        <v>24</v>
      </c>
      <c r="E3" s="440"/>
      <c r="F3" s="440"/>
      <c r="G3" s="2"/>
      <c r="H3" s="4"/>
      <c r="I3" s="4"/>
    </row>
    <row r="4" spans="1:9" s="77" customFormat="1" x14ac:dyDescent="0.4">
      <c r="A4" s="75"/>
      <c r="B4" s="75"/>
      <c r="C4" s="4"/>
      <c r="D4" s="441" t="s">
        <v>38</v>
      </c>
      <c r="E4" s="441"/>
      <c r="F4" s="441"/>
      <c r="G4" s="441"/>
      <c r="H4" s="441"/>
      <c r="I4" s="441"/>
    </row>
    <row r="5" spans="1:9" s="77" customFormat="1" x14ac:dyDescent="0.4">
      <c r="A5" s="75"/>
      <c r="B5" s="75"/>
      <c r="C5" s="4"/>
      <c r="D5" s="4" t="s">
        <v>69</v>
      </c>
      <c r="E5" s="1"/>
      <c r="F5" s="1"/>
      <c r="G5" s="2"/>
      <c r="H5" s="9"/>
      <c r="I5" s="9"/>
    </row>
    <row r="6" spans="1:9" s="77" customFormat="1" x14ac:dyDescent="0.4">
      <c r="A6" s="75"/>
      <c r="B6" s="75"/>
      <c r="C6" s="4"/>
      <c r="D6" s="442" t="s">
        <v>55</v>
      </c>
      <c r="E6" s="442"/>
      <c r="F6" s="442"/>
      <c r="G6" s="2"/>
      <c r="H6" s="2"/>
      <c r="I6" s="2"/>
    </row>
    <row r="7" spans="1:9" s="77" customFormat="1" x14ac:dyDescent="0.4">
      <c r="C7" s="4"/>
      <c r="D7" s="2"/>
      <c r="E7" s="3"/>
      <c r="F7" s="2"/>
      <c r="G7" s="2"/>
      <c r="H7" s="2"/>
    </row>
    <row r="8" spans="1:9" s="77" customFormat="1" x14ac:dyDescent="0.4">
      <c r="C8" s="4"/>
      <c r="D8" s="2"/>
      <c r="E8" s="3"/>
      <c r="F8" s="2"/>
      <c r="G8" s="2"/>
      <c r="H8" s="2"/>
    </row>
    <row r="9" spans="1:9" s="77" customFormat="1" x14ac:dyDescent="0.4">
      <c r="C9" s="443" t="s">
        <v>68</v>
      </c>
      <c r="D9" s="443"/>
      <c r="E9" s="443"/>
      <c r="F9" s="443"/>
      <c r="G9" s="443"/>
      <c r="H9" s="443"/>
    </row>
    <row r="10" spans="1:9" s="77" customFormat="1" x14ac:dyDescent="0.4">
      <c r="C10" s="79"/>
      <c r="D10" s="80"/>
      <c r="E10" s="81"/>
      <c r="F10" s="82"/>
      <c r="G10" s="82"/>
      <c r="H10" s="82"/>
    </row>
    <row r="11" spans="1:9" s="77" customFormat="1" x14ac:dyDescent="0.4">
      <c r="C11" s="444" t="s">
        <v>107</v>
      </c>
      <c r="D11" s="445"/>
      <c r="E11" s="445"/>
      <c r="F11" s="445"/>
      <c r="G11" s="445"/>
      <c r="H11" s="446"/>
    </row>
    <row r="12" spans="1:9" s="77" customFormat="1" ht="18.75" customHeight="1" x14ac:dyDescent="0.4">
      <c r="C12" s="83"/>
      <c r="D12" s="84"/>
      <c r="E12" s="439" t="s">
        <v>26</v>
      </c>
      <c r="F12" s="439"/>
      <c r="G12" s="439"/>
      <c r="H12" s="439"/>
    </row>
    <row r="13" spans="1:9" s="77" customFormat="1" x14ac:dyDescent="0.4">
      <c r="A13" s="75"/>
      <c r="B13" s="75"/>
      <c r="C13" s="21" t="s">
        <v>0</v>
      </c>
      <c r="D13" s="85" t="s">
        <v>42</v>
      </c>
      <c r="E13" s="21" t="s">
        <v>47</v>
      </c>
      <c r="F13" s="31" t="s">
        <v>46</v>
      </c>
      <c r="G13" s="23" t="s">
        <v>48</v>
      </c>
      <c r="H13" s="23" t="s">
        <v>2</v>
      </c>
    </row>
    <row r="14" spans="1:9" s="77" customFormat="1" x14ac:dyDescent="0.4">
      <c r="A14" s="75"/>
      <c r="B14" s="75"/>
      <c r="C14" s="24"/>
      <c r="D14" s="86"/>
      <c r="E14" s="87"/>
      <c r="F14" s="88"/>
      <c r="G14" s="88"/>
      <c r="H14" s="89"/>
      <c r="I14" s="90"/>
    </row>
    <row r="15" spans="1:9" s="75" customFormat="1" x14ac:dyDescent="0.4">
      <c r="A15" s="77"/>
      <c r="B15" s="77"/>
      <c r="C15" s="91">
        <v>1</v>
      </c>
      <c r="D15" s="205" t="s">
        <v>108</v>
      </c>
      <c r="E15" s="206"/>
      <c r="F15" s="93"/>
      <c r="G15" s="94"/>
      <c r="H15" s="95"/>
    </row>
    <row r="16" spans="1:9" s="75" customFormat="1" x14ac:dyDescent="0.4">
      <c r="A16" s="77"/>
      <c r="B16" s="77"/>
      <c r="C16" s="96">
        <v>1.1000000000000001</v>
      </c>
      <c r="D16" s="97" t="s">
        <v>109</v>
      </c>
      <c r="E16" s="51"/>
      <c r="F16" s="48"/>
      <c r="G16" s="48"/>
      <c r="H16" s="98">
        <v>15000</v>
      </c>
    </row>
    <row r="17" spans="3:12" s="77" customFormat="1" x14ac:dyDescent="0.4">
      <c r="C17" s="104"/>
      <c r="D17" s="105"/>
      <c r="E17" s="56"/>
      <c r="F17" s="57"/>
      <c r="G17" s="57"/>
      <c r="H17" s="106"/>
    </row>
    <row r="18" spans="3:12" s="77" customFormat="1" x14ac:dyDescent="0.4">
      <c r="C18" s="107">
        <v>2</v>
      </c>
      <c r="D18" s="92" t="s">
        <v>110</v>
      </c>
      <c r="E18" s="108"/>
      <c r="F18" s="109"/>
      <c r="G18" s="109"/>
      <c r="H18" s="102"/>
    </row>
    <row r="19" spans="3:12" s="77" customFormat="1" x14ac:dyDescent="0.4">
      <c r="C19" s="207">
        <v>2.1</v>
      </c>
      <c r="D19" s="110" t="s">
        <v>111</v>
      </c>
      <c r="E19" s="51"/>
      <c r="F19" s="48"/>
      <c r="G19" s="48"/>
      <c r="H19" s="49">
        <f>Contentor!G25</f>
        <v>14014.8</v>
      </c>
    </row>
    <row r="20" spans="3:12" s="77" customFormat="1" ht="18.5" x14ac:dyDescent="0.45">
      <c r="C20" s="208">
        <v>2.2000000000000002</v>
      </c>
      <c r="D20" s="111" t="s">
        <v>125</v>
      </c>
      <c r="E20" s="51"/>
      <c r="F20" s="112"/>
      <c r="G20" s="112"/>
      <c r="H20" s="113">
        <f>Contentor!G30</f>
        <v>11375</v>
      </c>
    </row>
    <row r="21" spans="3:12" s="77" customFormat="1" x14ac:dyDescent="0.4">
      <c r="C21" s="207">
        <v>2.2999999999999998</v>
      </c>
      <c r="D21" s="114" t="s">
        <v>112</v>
      </c>
      <c r="E21" s="115"/>
      <c r="F21" s="116"/>
      <c r="G21" s="116"/>
      <c r="H21" s="117">
        <f>Contentor!G48</f>
        <v>1517220</v>
      </c>
    </row>
    <row r="22" spans="3:12" s="77" customFormat="1" x14ac:dyDescent="0.4">
      <c r="C22" s="209">
        <v>2.4</v>
      </c>
      <c r="D22" s="118" t="s">
        <v>126</v>
      </c>
      <c r="E22" s="51"/>
      <c r="F22" s="48"/>
      <c r="G22" s="116"/>
      <c r="H22" s="120">
        <f>Contentor!G52</f>
        <v>144000</v>
      </c>
    </row>
    <row r="23" spans="3:12" s="77" customFormat="1" x14ac:dyDescent="0.4">
      <c r="C23" s="104"/>
      <c r="D23" s="123"/>
      <c r="E23" s="124"/>
      <c r="F23" s="57"/>
      <c r="G23" s="125"/>
      <c r="H23" s="106"/>
    </row>
    <row r="24" spans="3:12" s="77" customFormat="1" x14ac:dyDescent="0.4">
      <c r="C24" s="126">
        <v>3</v>
      </c>
      <c r="D24" s="92" t="s">
        <v>118</v>
      </c>
      <c r="E24" s="127"/>
      <c r="F24" s="109"/>
      <c r="G24" s="48"/>
      <c r="H24" s="102"/>
    </row>
    <row r="25" spans="3:12" s="77" customFormat="1" x14ac:dyDescent="0.4">
      <c r="C25" s="129">
        <v>3.1</v>
      </c>
      <c r="D25" s="110" t="s">
        <v>113</v>
      </c>
      <c r="E25" s="51"/>
      <c r="F25" s="109"/>
      <c r="G25" s="109"/>
      <c r="H25" s="102">
        <f>'R1'!G54</f>
        <v>118481.82</v>
      </c>
    </row>
    <row r="26" spans="3:12" s="77" customFormat="1" x14ac:dyDescent="0.4">
      <c r="C26" s="129">
        <v>3.2</v>
      </c>
      <c r="D26" s="121" t="s">
        <v>114</v>
      </c>
      <c r="E26" s="51"/>
      <c r="F26" s="109"/>
      <c r="G26" s="109"/>
      <c r="H26" s="102">
        <f>'R2'!H52</f>
        <v>36641.840000000004</v>
      </c>
    </row>
    <row r="27" spans="3:12" s="77" customFormat="1" x14ac:dyDescent="0.4">
      <c r="C27" s="129">
        <v>3.3</v>
      </c>
      <c r="D27" s="121" t="s">
        <v>115</v>
      </c>
      <c r="E27" s="51"/>
      <c r="F27" s="109"/>
      <c r="G27" s="109"/>
      <c r="H27" s="102">
        <f>'R3'!H56</f>
        <v>170796.68799999999</v>
      </c>
    </row>
    <row r="28" spans="3:12" s="77" customFormat="1" x14ac:dyDescent="0.4">
      <c r="C28" s="129">
        <v>3.4</v>
      </c>
      <c r="D28" s="121" t="s">
        <v>116</v>
      </c>
      <c r="E28" s="51"/>
      <c r="F28" s="109"/>
      <c r="G28" s="109"/>
      <c r="H28" s="102">
        <f>'P1 frontal'!G51:G51</f>
        <v>127393.32279999999</v>
      </c>
    </row>
    <row r="29" spans="3:12" s="77" customFormat="1" x14ac:dyDescent="0.4">
      <c r="C29" s="129">
        <v>3.5</v>
      </c>
      <c r="D29" s="121" t="s">
        <v>117</v>
      </c>
      <c r="E29" s="51"/>
      <c r="F29" s="109"/>
      <c r="G29" s="109"/>
      <c r="H29" s="102">
        <f>'P2 interno'!H51</f>
        <v>378343.33799999999</v>
      </c>
    </row>
    <row r="30" spans="3:12" s="77" customFormat="1" ht="18.5" x14ac:dyDescent="0.45">
      <c r="C30" s="129">
        <v>3.6</v>
      </c>
      <c r="D30" s="121" t="s">
        <v>127</v>
      </c>
      <c r="E30" s="51"/>
      <c r="F30" s="109"/>
      <c r="G30" s="109"/>
      <c r="H30" s="102">
        <f>'P3 -Contentor'!G53</f>
        <v>293570.77</v>
      </c>
    </row>
    <row r="31" spans="3:12" s="77" customFormat="1" x14ac:dyDescent="0.4">
      <c r="C31" s="129"/>
      <c r="D31" s="121"/>
      <c r="E31" s="51"/>
      <c r="F31" s="109"/>
      <c r="G31" s="109"/>
      <c r="H31" s="402"/>
    </row>
    <row r="32" spans="3:12" x14ac:dyDescent="0.4">
      <c r="C32" s="107">
        <v>4</v>
      </c>
      <c r="D32" s="92" t="s">
        <v>119</v>
      </c>
      <c r="E32" s="134"/>
      <c r="F32" s="48"/>
      <c r="G32" s="48"/>
      <c r="H32" s="49"/>
      <c r="L32" s="415"/>
    </row>
    <row r="33" spans="1:15" x14ac:dyDescent="0.4">
      <c r="C33" s="401">
        <v>4.0999999999999996</v>
      </c>
      <c r="D33" s="417" t="s">
        <v>120</v>
      </c>
      <c r="E33" s="51"/>
      <c r="F33" s="137"/>
      <c r="G33" s="48"/>
      <c r="H33" s="102" t="e">
        <f>#REF!</f>
        <v>#REF!</v>
      </c>
    </row>
    <row r="34" spans="1:15" x14ac:dyDescent="0.4">
      <c r="C34" s="45">
        <v>4.2</v>
      </c>
      <c r="D34" s="418" t="s">
        <v>121</v>
      </c>
      <c r="E34" s="409"/>
      <c r="F34" s="48"/>
      <c r="G34" s="48"/>
      <c r="H34" s="102" t="e">
        <f>#REF!</f>
        <v>#REF!</v>
      </c>
    </row>
    <row r="35" spans="1:15" x14ac:dyDescent="0.4">
      <c r="C35" s="129"/>
      <c r="D35" s="414"/>
      <c r="E35" s="51"/>
      <c r="F35" s="48"/>
      <c r="G35" s="48"/>
      <c r="H35" s="402"/>
    </row>
    <row r="36" spans="1:15" s="152" customFormat="1" x14ac:dyDescent="0.4">
      <c r="A36" s="135"/>
      <c r="B36" s="135"/>
      <c r="C36" s="156"/>
      <c r="D36" s="404"/>
      <c r="E36" s="158"/>
      <c r="F36" s="407"/>
      <c r="G36" s="407"/>
      <c r="H36" s="410"/>
      <c r="I36" s="135"/>
      <c r="J36" s="135"/>
      <c r="K36" s="135"/>
      <c r="L36" s="135"/>
      <c r="M36" s="135"/>
      <c r="N36" s="135"/>
      <c r="O36" s="135"/>
    </row>
    <row r="37" spans="1:15" s="152" customFormat="1" x14ac:dyDescent="0.4">
      <c r="A37" s="135"/>
      <c r="B37" s="135"/>
      <c r="C37" s="413"/>
      <c r="D37" s="403" t="s">
        <v>122</v>
      </c>
      <c r="E37" s="405"/>
      <c r="F37" s="412"/>
      <c r="G37" s="411"/>
      <c r="H37" s="165" t="e">
        <f>SUM(H16:H34)</f>
        <v>#REF!</v>
      </c>
      <c r="I37" s="135"/>
      <c r="J37" s="135"/>
      <c r="K37" s="135"/>
      <c r="L37" s="135"/>
      <c r="M37" s="135"/>
      <c r="N37" s="135"/>
      <c r="O37" s="135"/>
    </row>
    <row r="38" spans="1:15" s="152" customFormat="1" x14ac:dyDescent="0.4">
      <c r="A38" s="135"/>
      <c r="B38" s="135"/>
      <c r="C38" s="166"/>
      <c r="D38" s="403"/>
      <c r="E38" s="406"/>
      <c r="F38" s="408"/>
      <c r="G38" s="167"/>
      <c r="H38" s="168"/>
      <c r="I38" s="135"/>
      <c r="J38" s="135"/>
      <c r="K38" s="135"/>
      <c r="L38" s="135"/>
      <c r="M38" s="135"/>
      <c r="N38" s="135"/>
      <c r="O38" s="135"/>
    </row>
    <row r="39" spans="1:15" s="152" customFormat="1" x14ac:dyDescent="0.4">
      <c r="A39" s="135"/>
      <c r="B39" s="135"/>
      <c r="C39" s="6"/>
      <c r="D39" s="180"/>
      <c r="E39" s="158"/>
      <c r="F39" s="159"/>
      <c r="G39" s="159"/>
      <c r="H39" s="171"/>
      <c r="I39" s="135"/>
      <c r="J39" s="135"/>
      <c r="K39" s="135"/>
      <c r="L39" s="135"/>
      <c r="M39" s="135"/>
      <c r="N39" s="135"/>
      <c r="O39" s="135"/>
    </row>
    <row r="40" spans="1:15" s="152" customFormat="1" x14ac:dyDescent="0.4">
      <c r="A40" s="135"/>
      <c r="B40" s="135"/>
      <c r="C40" s="6"/>
      <c r="D40" s="181"/>
      <c r="E40" s="135"/>
      <c r="F40" s="135"/>
      <c r="G40" s="135"/>
      <c r="H40" s="135"/>
      <c r="I40" s="135"/>
      <c r="J40" s="135"/>
      <c r="K40" s="135"/>
      <c r="L40" s="135"/>
      <c r="M40" s="135"/>
      <c r="N40" s="135"/>
      <c r="O40" s="135"/>
    </row>
    <row r="41" spans="1:15" s="152" customFormat="1" x14ac:dyDescent="0.4">
      <c r="A41" s="135"/>
      <c r="B41" s="135"/>
      <c r="C41" s="174"/>
      <c r="D41" s="181"/>
      <c r="E41" s="135"/>
      <c r="F41" s="135"/>
      <c r="G41" s="182"/>
      <c r="H41" s="135"/>
      <c r="I41" s="135"/>
      <c r="J41" s="135"/>
      <c r="K41" s="135"/>
      <c r="L41" s="135"/>
      <c r="M41" s="135"/>
      <c r="N41" s="135"/>
      <c r="O41" s="135"/>
    </row>
    <row r="42" spans="1:15" s="152" customFormat="1" x14ac:dyDescent="0.4">
      <c r="A42" s="135"/>
      <c r="B42" s="135"/>
      <c r="C42" s="171"/>
      <c r="D42" s="181"/>
      <c r="E42" s="135"/>
      <c r="F42" s="135"/>
      <c r="G42" s="182"/>
      <c r="H42" s="135"/>
      <c r="I42" s="135"/>
      <c r="J42" s="135"/>
      <c r="K42" s="135"/>
      <c r="L42" s="135"/>
      <c r="M42" s="135"/>
      <c r="N42" s="135"/>
      <c r="O42" s="135"/>
    </row>
    <row r="43" spans="1:15" s="152" customFormat="1" x14ac:dyDescent="0.4">
      <c r="A43" s="135"/>
      <c r="B43" s="135"/>
      <c r="C43" s="174"/>
      <c r="D43" s="181"/>
      <c r="E43" s="135"/>
      <c r="F43" s="135"/>
      <c r="G43" s="135"/>
      <c r="H43" s="135"/>
      <c r="I43" s="135"/>
      <c r="J43" s="135"/>
      <c r="K43" s="135"/>
      <c r="L43" s="135"/>
      <c r="M43" s="135"/>
      <c r="N43" s="135"/>
      <c r="O43" s="135"/>
    </row>
    <row r="44" spans="1:15" s="152" customFormat="1" x14ac:dyDescent="0.4">
      <c r="A44" s="135"/>
      <c r="B44" s="135"/>
      <c r="C44" s="171"/>
      <c r="D44" s="181"/>
      <c r="E44" s="135"/>
      <c r="F44" s="135"/>
      <c r="G44" s="135"/>
      <c r="H44" s="135"/>
      <c r="I44" s="135"/>
      <c r="J44" s="135"/>
      <c r="K44" s="135"/>
      <c r="L44" s="135"/>
      <c r="M44" s="135"/>
      <c r="N44" s="135"/>
      <c r="O44" s="135"/>
    </row>
    <row r="45" spans="1:15" s="152" customFormat="1" x14ac:dyDescent="0.4">
      <c r="A45" s="135"/>
      <c r="B45" s="135"/>
      <c r="C45" s="171"/>
      <c r="D45" s="181"/>
      <c r="E45" s="181"/>
      <c r="F45" s="135"/>
      <c r="G45" s="135"/>
      <c r="H45" s="135"/>
      <c r="I45" s="135"/>
      <c r="J45" s="135"/>
      <c r="K45" s="135"/>
      <c r="L45" s="135"/>
      <c r="M45" s="135"/>
      <c r="N45" s="135"/>
      <c r="O45" s="135"/>
    </row>
    <row r="46" spans="1:15" s="152" customFormat="1" x14ac:dyDescent="0.4">
      <c r="A46" s="135"/>
      <c r="B46" s="135"/>
      <c r="C46" s="171"/>
      <c r="D46" s="181"/>
      <c r="E46" s="183"/>
      <c r="F46" s="135"/>
      <c r="G46" s="215"/>
      <c r="H46" s="135"/>
      <c r="I46" s="135"/>
      <c r="J46" s="135"/>
      <c r="K46" s="135"/>
      <c r="L46" s="135"/>
      <c r="M46" s="135"/>
      <c r="N46" s="135"/>
      <c r="O46" s="135"/>
    </row>
    <row r="47" spans="1:15" s="152" customFormat="1" x14ac:dyDescent="0.4">
      <c r="A47" s="135"/>
      <c r="B47" s="135"/>
      <c r="C47" s="184"/>
      <c r="D47" s="181"/>
      <c r="E47" s="135"/>
      <c r="F47" s="135"/>
      <c r="G47" s="135"/>
      <c r="H47" s="135"/>
      <c r="I47" s="135"/>
      <c r="J47" s="135"/>
      <c r="K47" s="135"/>
      <c r="L47" s="135"/>
      <c r="M47" s="135"/>
      <c r="N47" s="135"/>
      <c r="O47" s="135"/>
    </row>
    <row r="48" spans="1:15" s="152" customFormat="1" x14ac:dyDescent="0.4">
      <c r="A48" s="135"/>
      <c r="B48" s="135"/>
      <c r="C48" s="184"/>
      <c r="D48" s="185"/>
      <c r="E48" s="135"/>
      <c r="F48" s="135"/>
      <c r="G48" s="135"/>
      <c r="H48" s="135"/>
      <c r="I48" s="135"/>
      <c r="J48" s="135"/>
      <c r="K48" s="135"/>
      <c r="L48" s="135"/>
      <c r="M48" s="135"/>
      <c r="N48" s="135"/>
      <c r="O48" s="135"/>
    </row>
    <row r="49" spans="1:15" s="152" customFormat="1" x14ac:dyDescent="0.4">
      <c r="A49" s="135"/>
      <c r="B49" s="135"/>
      <c r="C49" s="186"/>
      <c r="D49" s="181"/>
      <c r="E49" s="135"/>
      <c r="F49" s="135"/>
      <c r="G49" s="135"/>
      <c r="H49" s="135"/>
      <c r="I49" s="135"/>
      <c r="J49" s="135"/>
      <c r="K49" s="135"/>
      <c r="L49" s="135"/>
      <c r="M49" s="135"/>
      <c r="N49" s="135"/>
      <c r="O49" s="135"/>
    </row>
    <row r="50" spans="1:15" s="152" customFormat="1" x14ac:dyDescent="0.4">
      <c r="A50" s="135"/>
      <c r="B50" s="135"/>
      <c r="C50" s="186"/>
      <c r="D50" s="181"/>
      <c r="E50" s="135"/>
      <c r="F50" s="135"/>
      <c r="G50" s="135"/>
      <c r="H50" s="135"/>
      <c r="I50" s="135"/>
      <c r="J50" s="135"/>
      <c r="K50" s="135"/>
      <c r="L50" s="135"/>
      <c r="M50" s="135"/>
      <c r="N50" s="135"/>
      <c r="O50" s="135"/>
    </row>
    <row r="51" spans="1:15" s="152" customFormat="1" x14ac:dyDescent="0.4">
      <c r="A51" s="135"/>
      <c r="B51" s="135"/>
      <c r="C51" s="186"/>
      <c r="D51" s="181"/>
      <c r="E51" s="135"/>
      <c r="F51" s="135"/>
      <c r="G51" s="135"/>
      <c r="H51" s="135"/>
      <c r="I51" s="135"/>
      <c r="J51" s="135"/>
      <c r="K51" s="135"/>
      <c r="L51" s="135"/>
      <c r="M51" s="135"/>
      <c r="N51" s="135"/>
      <c r="O51" s="135"/>
    </row>
    <row r="52" spans="1:15" s="152" customFormat="1" x14ac:dyDescent="0.4">
      <c r="A52" s="135"/>
      <c r="B52" s="135"/>
      <c r="C52" s="186"/>
      <c r="D52" s="185"/>
      <c r="E52" s="135"/>
      <c r="F52" s="135"/>
      <c r="G52" s="135"/>
      <c r="H52" s="135"/>
      <c r="I52" s="135"/>
      <c r="J52" s="135"/>
      <c r="K52" s="135"/>
      <c r="L52" s="135"/>
      <c r="M52" s="135"/>
      <c r="N52" s="135"/>
      <c r="O52" s="135"/>
    </row>
    <row r="53" spans="1:15" s="152" customFormat="1" x14ac:dyDescent="0.4">
      <c r="A53" s="135"/>
      <c r="B53" s="135"/>
      <c r="C53" s="186"/>
      <c r="D53" s="181"/>
      <c r="E53" s="135"/>
      <c r="F53" s="135"/>
      <c r="G53" s="135"/>
      <c r="H53" s="135"/>
      <c r="I53" s="135"/>
      <c r="J53" s="135"/>
      <c r="K53" s="135"/>
      <c r="L53" s="135"/>
      <c r="M53" s="135"/>
      <c r="N53" s="135"/>
      <c r="O53" s="135"/>
    </row>
    <row r="54" spans="1:15" s="152" customFormat="1" x14ac:dyDescent="0.4">
      <c r="A54" s="135"/>
      <c r="B54" s="135"/>
      <c r="C54" s="186"/>
      <c r="D54" s="181"/>
      <c r="E54" s="135"/>
      <c r="F54" s="135"/>
      <c r="G54" s="135"/>
      <c r="H54" s="135"/>
      <c r="I54" s="135"/>
      <c r="J54" s="135"/>
      <c r="K54" s="135"/>
      <c r="L54" s="135"/>
      <c r="M54" s="135"/>
      <c r="N54" s="135"/>
      <c r="O54" s="135"/>
    </row>
    <row r="55" spans="1:15" s="152" customFormat="1" x14ac:dyDescent="0.4">
      <c r="A55" s="135"/>
      <c r="B55" s="135"/>
      <c r="C55" s="186"/>
      <c r="D55" s="181"/>
      <c r="E55" s="135"/>
      <c r="F55" s="135"/>
      <c r="G55" s="135"/>
      <c r="H55" s="135"/>
      <c r="I55" s="135"/>
      <c r="J55" s="135"/>
      <c r="K55" s="135"/>
      <c r="L55" s="135"/>
      <c r="M55" s="135"/>
      <c r="N55" s="135"/>
      <c r="O55" s="135"/>
    </row>
    <row r="56" spans="1:15" s="152" customFormat="1" x14ac:dyDescent="0.4">
      <c r="A56" s="135"/>
      <c r="B56" s="135"/>
      <c r="C56" s="186"/>
      <c r="D56" s="181"/>
      <c r="E56" s="135"/>
      <c r="F56" s="135"/>
      <c r="G56" s="135"/>
      <c r="H56" s="135"/>
      <c r="I56" s="135"/>
      <c r="J56" s="135"/>
      <c r="K56" s="135"/>
      <c r="L56" s="135"/>
      <c r="M56" s="135"/>
      <c r="N56" s="135"/>
      <c r="O56" s="135"/>
    </row>
    <row r="57" spans="1:15" s="152" customFormat="1" x14ac:dyDescent="0.4">
      <c r="A57" s="135"/>
      <c r="B57" s="135"/>
      <c r="C57" s="186"/>
      <c r="D57" s="181"/>
      <c r="E57" s="135"/>
      <c r="F57" s="135"/>
      <c r="G57" s="135"/>
      <c r="H57" s="135"/>
      <c r="I57" s="135"/>
      <c r="J57" s="135"/>
      <c r="K57" s="135"/>
      <c r="L57" s="135"/>
      <c r="M57" s="135"/>
      <c r="N57" s="135"/>
      <c r="O57" s="135"/>
    </row>
    <row r="58" spans="1:15" s="152" customFormat="1" x14ac:dyDescent="0.4">
      <c r="A58" s="135"/>
      <c r="B58" s="135"/>
      <c r="C58" s="186"/>
      <c r="D58" s="181"/>
      <c r="E58" s="135"/>
      <c r="F58" s="135"/>
      <c r="G58" s="135"/>
      <c r="H58" s="135"/>
      <c r="I58" s="135"/>
      <c r="J58" s="135"/>
      <c r="K58" s="135"/>
      <c r="L58" s="135"/>
      <c r="M58" s="135"/>
      <c r="N58" s="135"/>
      <c r="O58" s="135"/>
    </row>
    <row r="59" spans="1:15" s="152" customFormat="1" x14ac:dyDescent="0.4">
      <c r="A59" s="135"/>
      <c r="B59" s="135"/>
      <c r="C59" s="186"/>
      <c r="D59" s="181"/>
      <c r="E59" s="135"/>
      <c r="F59" s="135"/>
      <c r="G59" s="135"/>
      <c r="H59" s="135"/>
      <c r="I59" s="135"/>
      <c r="J59" s="135"/>
      <c r="K59" s="135"/>
      <c r="L59" s="135"/>
      <c r="M59" s="135"/>
      <c r="N59" s="135"/>
      <c r="O59" s="135"/>
    </row>
    <row r="60" spans="1:15" s="152" customFormat="1" x14ac:dyDescent="0.4">
      <c r="A60" s="135"/>
      <c r="B60" s="135"/>
      <c r="C60" s="186"/>
      <c r="D60" s="181"/>
      <c r="E60" s="135"/>
      <c r="F60" s="135"/>
      <c r="G60" s="135"/>
      <c r="H60" s="135"/>
      <c r="I60" s="135"/>
      <c r="J60" s="135"/>
      <c r="K60" s="135"/>
      <c r="L60" s="135"/>
      <c r="M60" s="135"/>
      <c r="N60" s="135"/>
      <c r="O60" s="135"/>
    </row>
    <row r="61" spans="1:15" s="152" customFormat="1" x14ac:dyDescent="0.4">
      <c r="A61" s="135"/>
      <c r="B61" s="135"/>
      <c r="C61" s="186"/>
      <c r="D61" s="185"/>
      <c r="E61" s="135"/>
      <c r="F61" s="135"/>
      <c r="G61" s="135"/>
      <c r="H61" s="135"/>
      <c r="I61" s="135"/>
      <c r="J61" s="135"/>
      <c r="K61" s="135"/>
      <c r="L61" s="135"/>
      <c r="M61" s="135"/>
      <c r="N61" s="135"/>
      <c r="O61" s="135"/>
    </row>
    <row r="62" spans="1:15" s="152" customFormat="1" x14ac:dyDescent="0.4">
      <c r="A62" s="135"/>
      <c r="B62" s="135"/>
      <c r="C62" s="186"/>
      <c r="D62" s="187"/>
      <c r="E62" s="135"/>
      <c r="F62" s="135"/>
      <c r="G62" s="135"/>
      <c r="H62" s="135"/>
      <c r="I62" s="135"/>
      <c r="J62" s="135"/>
      <c r="K62" s="135"/>
      <c r="L62" s="135"/>
      <c r="M62" s="135"/>
      <c r="N62" s="135"/>
      <c r="O62" s="135"/>
    </row>
    <row r="63" spans="1:15" s="152" customFormat="1" x14ac:dyDescent="0.4">
      <c r="A63" s="135"/>
      <c r="B63" s="135"/>
      <c r="C63" s="186"/>
      <c r="D63" s="187"/>
      <c r="E63" s="135"/>
      <c r="F63" s="135"/>
      <c r="G63" s="135"/>
      <c r="H63" s="135"/>
      <c r="I63" s="135"/>
      <c r="J63" s="135"/>
      <c r="K63" s="135"/>
      <c r="L63" s="135"/>
      <c r="M63" s="135"/>
      <c r="N63" s="135"/>
      <c r="O63" s="135"/>
    </row>
    <row r="64" spans="1:15" s="152" customFormat="1" x14ac:dyDescent="0.4">
      <c r="A64" s="135"/>
      <c r="B64" s="135"/>
      <c r="C64" s="186"/>
      <c r="D64" s="188"/>
      <c r="E64" s="135"/>
      <c r="F64" s="135"/>
      <c r="G64" s="135"/>
      <c r="H64" s="135"/>
      <c r="I64" s="135"/>
      <c r="J64" s="135"/>
      <c r="K64" s="135"/>
      <c r="L64" s="135"/>
      <c r="M64" s="135"/>
      <c r="N64" s="135"/>
      <c r="O64" s="135"/>
    </row>
    <row r="65" spans="1:15" s="152" customFormat="1" x14ac:dyDescent="0.4">
      <c r="A65" s="135"/>
      <c r="B65" s="135"/>
      <c r="C65" s="186"/>
      <c r="D65" s="187"/>
      <c r="E65" s="135"/>
      <c r="F65" s="135"/>
      <c r="G65" s="135"/>
      <c r="H65" s="135"/>
      <c r="I65" s="135"/>
      <c r="J65" s="135"/>
      <c r="K65" s="135"/>
      <c r="L65" s="135"/>
      <c r="M65" s="135"/>
      <c r="N65" s="135"/>
      <c r="O65" s="135"/>
    </row>
    <row r="66" spans="1:15" s="152" customFormat="1" x14ac:dyDescent="0.4">
      <c r="A66" s="135"/>
      <c r="B66" s="135"/>
      <c r="C66" s="186"/>
      <c r="D66" s="181"/>
      <c r="E66" s="135"/>
      <c r="F66" s="135"/>
      <c r="G66" s="135"/>
      <c r="H66" s="135"/>
      <c r="I66" s="135"/>
      <c r="J66" s="135"/>
      <c r="K66" s="135"/>
      <c r="L66" s="135"/>
      <c r="M66" s="135"/>
      <c r="N66" s="135"/>
      <c r="O66" s="135"/>
    </row>
    <row r="67" spans="1:15" s="152" customFormat="1" x14ac:dyDescent="0.4">
      <c r="A67" s="135"/>
      <c r="B67" s="135"/>
      <c r="C67" s="186"/>
      <c r="D67" s="181"/>
      <c r="E67" s="135"/>
      <c r="F67" s="135"/>
      <c r="G67" s="135"/>
      <c r="H67" s="135"/>
      <c r="I67" s="135"/>
      <c r="J67" s="135"/>
      <c r="K67" s="135"/>
      <c r="L67" s="135"/>
      <c r="M67" s="135"/>
      <c r="N67" s="135"/>
      <c r="O67" s="135"/>
    </row>
    <row r="68" spans="1:15" s="152" customFormat="1" x14ac:dyDescent="0.4">
      <c r="A68" s="135"/>
      <c r="B68" s="135"/>
      <c r="C68" s="186"/>
      <c r="D68" s="181"/>
      <c r="E68" s="135"/>
      <c r="F68" s="135"/>
      <c r="G68" s="135"/>
      <c r="H68" s="135"/>
      <c r="I68" s="135"/>
      <c r="J68" s="135"/>
      <c r="K68" s="135"/>
      <c r="L68" s="135"/>
      <c r="M68" s="135"/>
      <c r="N68" s="135"/>
      <c r="O68" s="135"/>
    </row>
    <row r="69" spans="1:15" s="152" customFormat="1" x14ac:dyDescent="0.4">
      <c r="A69" s="135"/>
      <c r="B69" s="135"/>
      <c r="C69" s="186"/>
      <c r="D69" s="181"/>
      <c r="E69" s="135"/>
      <c r="F69" s="135"/>
      <c r="G69" s="135"/>
      <c r="H69" s="135"/>
      <c r="I69" s="135"/>
      <c r="J69" s="135"/>
      <c r="K69" s="135"/>
      <c r="L69" s="135"/>
      <c r="M69" s="135"/>
      <c r="N69" s="135"/>
      <c r="O69" s="135"/>
    </row>
    <row r="70" spans="1:15" s="152" customFormat="1" x14ac:dyDescent="0.4">
      <c r="A70" s="135"/>
      <c r="B70" s="135"/>
      <c r="C70" s="186"/>
      <c r="D70" s="181"/>
      <c r="E70" s="135"/>
      <c r="F70" s="135"/>
      <c r="G70" s="135"/>
      <c r="H70" s="135"/>
      <c r="I70" s="135"/>
      <c r="J70" s="135"/>
      <c r="K70" s="135"/>
      <c r="L70" s="135"/>
      <c r="M70" s="135"/>
      <c r="N70" s="135"/>
      <c r="O70" s="135"/>
    </row>
    <row r="71" spans="1:15" s="152" customFormat="1" x14ac:dyDescent="0.4">
      <c r="A71" s="135"/>
      <c r="B71" s="135"/>
      <c r="C71" s="186"/>
      <c r="D71" s="181"/>
      <c r="E71" s="135"/>
      <c r="F71" s="135"/>
      <c r="G71" s="135"/>
      <c r="H71" s="135"/>
      <c r="I71" s="135"/>
      <c r="J71" s="135"/>
      <c r="K71" s="135"/>
      <c r="L71" s="135"/>
      <c r="M71" s="135"/>
      <c r="N71" s="135"/>
      <c r="O71" s="135"/>
    </row>
    <row r="72" spans="1:15" s="152" customFormat="1" x14ac:dyDescent="0.4">
      <c r="A72" s="135"/>
      <c r="B72" s="135"/>
      <c r="C72" s="186"/>
      <c r="D72" s="181"/>
      <c r="E72" s="135"/>
      <c r="F72" s="135"/>
      <c r="G72" s="135"/>
      <c r="H72" s="135"/>
      <c r="I72" s="135"/>
      <c r="J72" s="135"/>
      <c r="K72" s="135"/>
      <c r="L72" s="135"/>
      <c r="M72" s="135"/>
      <c r="N72" s="135"/>
      <c r="O72" s="135"/>
    </row>
    <row r="73" spans="1:15" s="152" customFormat="1" x14ac:dyDescent="0.4">
      <c r="A73" s="135"/>
      <c r="B73" s="135"/>
      <c r="C73" s="186"/>
      <c r="D73" s="181"/>
      <c r="E73" s="135"/>
      <c r="F73" s="135"/>
      <c r="G73" s="135"/>
      <c r="H73" s="135"/>
      <c r="I73" s="135"/>
      <c r="J73" s="135"/>
      <c r="K73" s="135"/>
      <c r="L73" s="135"/>
      <c r="M73" s="135"/>
      <c r="N73" s="135"/>
      <c r="O73" s="135"/>
    </row>
    <row r="74" spans="1:15" s="152" customFormat="1" x14ac:dyDescent="0.4">
      <c r="A74" s="135"/>
      <c r="B74" s="135"/>
      <c r="C74" s="186"/>
      <c r="D74" s="181"/>
      <c r="E74" s="135"/>
      <c r="F74" s="135"/>
      <c r="G74" s="135"/>
      <c r="H74" s="135"/>
      <c r="I74" s="135"/>
      <c r="J74" s="135"/>
      <c r="K74" s="135"/>
      <c r="L74" s="135"/>
      <c r="M74" s="135"/>
      <c r="N74" s="135"/>
      <c r="O74" s="135"/>
    </row>
    <row r="75" spans="1:15" s="152" customFormat="1" x14ac:dyDescent="0.4">
      <c r="A75" s="135"/>
      <c r="B75" s="135"/>
      <c r="C75" s="186"/>
      <c r="D75" s="181"/>
      <c r="E75" s="135"/>
      <c r="F75" s="135"/>
      <c r="G75" s="135"/>
      <c r="H75" s="135"/>
      <c r="I75" s="135"/>
      <c r="J75" s="135"/>
      <c r="K75" s="135"/>
      <c r="L75" s="135"/>
      <c r="M75" s="135"/>
      <c r="N75" s="135"/>
      <c r="O75" s="135"/>
    </row>
    <row r="76" spans="1:15" s="152" customFormat="1" x14ac:dyDescent="0.4">
      <c r="A76" s="135"/>
      <c r="B76" s="135"/>
      <c r="C76" s="186"/>
      <c r="D76" s="185"/>
      <c r="E76" s="135"/>
      <c r="F76" s="135"/>
      <c r="G76" s="135"/>
      <c r="H76" s="135"/>
      <c r="I76" s="135"/>
      <c r="J76" s="135"/>
      <c r="K76" s="135"/>
      <c r="L76" s="135"/>
      <c r="M76" s="135"/>
      <c r="N76" s="135"/>
      <c r="O76" s="135"/>
    </row>
    <row r="77" spans="1:15" s="152" customFormat="1" x14ac:dyDescent="0.4">
      <c r="A77" s="135"/>
      <c r="B77" s="135"/>
      <c r="C77" s="186"/>
      <c r="D77" s="187"/>
      <c r="E77" s="135"/>
      <c r="F77" s="135"/>
      <c r="G77" s="135"/>
      <c r="H77" s="135"/>
      <c r="I77" s="135"/>
      <c r="J77" s="135"/>
      <c r="K77" s="135"/>
      <c r="L77" s="135"/>
      <c r="M77" s="135"/>
      <c r="N77" s="135"/>
      <c r="O77" s="135"/>
    </row>
    <row r="78" spans="1:15" s="152" customFormat="1" x14ac:dyDescent="0.4">
      <c r="A78" s="135"/>
      <c r="B78" s="135"/>
      <c r="C78" s="186"/>
      <c r="D78" s="187"/>
      <c r="E78" s="135"/>
      <c r="F78" s="135"/>
      <c r="G78" s="135"/>
      <c r="H78" s="135"/>
      <c r="I78" s="135"/>
      <c r="J78" s="135"/>
      <c r="K78" s="135"/>
      <c r="L78" s="135"/>
      <c r="M78" s="135"/>
      <c r="N78" s="135"/>
      <c r="O78" s="135"/>
    </row>
    <row r="79" spans="1:15" s="152" customFormat="1" x14ac:dyDescent="0.4">
      <c r="A79" s="135"/>
      <c r="B79" s="135"/>
      <c r="C79" s="186"/>
      <c r="D79" s="181"/>
      <c r="E79" s="135"/>
      <c r="F79" s="135"/>
      <c r="G79" s="135"/>
      <c r="H79" s="135"/>
      <c r="I79" s="135"/>
      <c r="J79" s="135"/>
      <c r="K79" s="135"/>
      <c r="L79" s="135"/>
      <c r="M79" s="135"/>
      <c r="N79" s="135"/>
      <c r="O79" s="135"/>
    </row>
    <row r="80" spans="1:15" s="152" customFormat="1" x14ac:dyDescent="0.4">
      <c r="A80" s="135"/>
      <c r="B80" s="135"/>
      <c r="C80" s="186"/>
      <c r="D80" s="181"/>
      <c r="E80" s="135"/>
      <c r="F80" s="135"/>
      <c r="G80" s="135"/>
      <c r="H80" s="135"/>
      <c r="I80" s="135"/>
      <c r="J80" s="135"/>
      <c r="K80" s="135"/>
      <c r="L80" s="135"/>
      <c r="M80" s="135"/>
      <c r="N80" s="135"/>
      <c r="O80" s="135"/>
    </row>
    <row r="81" spans="1:15" s="152" customFormat="1" x14ac:dyDescent="0.4">
      <c r="A81" s="135"/>
      <c r="B81" s="135"/>
      <c r="C81" s="186"/>
      <c r="D81" s="185"/>
      <c r="E81" s="135"/>
      <c r="F81" s="135"/>
      <c r="G81" s="135"/>
      <c r="H81" s="135"/>
      <c r="I81" s="135"/>
      <c r="J81" s="135"/>
      <c r="K81" s="135"/>
      <c r="L81" s="135"/>
      <c r="M81" s="135"/>
      <c r="N81" s="135"/>
      <c r="O81" s="135"/>
    </row>
    <row r="82" spans="1:15" s="152" customFormat="1" x14ac:dyDescent="0.4">
      <c r="A82" s="135"/>
      <c r="B82" s="135"/>
      <c r="C82" s="186"/>
      <c r="D82" s="185"/>
      <c r="E82" s="135"/>
      <c r="F82" s="135"/>
      <c r="G82" s="135"/>
      <c r="H82" s="135"/>
      <c r="I82" s="135"/>
      <c r="J82" s="135"/>
      <c r="K82" s="135"/>
      <c r="L82" s="135"/>
      <c r="M82" s="135"/>
      <c r="N82" s="135"/>
      <c r="O82" s="135"/>
    </row>
    <row r="83" spans="1:15" s="152" customFormat="1" x14ac:dyDescent="0.4">
      <c r="A83" s="135"/>
      <c r="B83" s="135"/>
      <c r="C83" s="186"/>
      <c r="D83" s="185"/>
      <c r="E83" s="135"/>
      <c r="F83" s="135"/>
      <c r="G83" s="135"/>
      <c r="H83" s="135"/>
      <c r="I83" s="135"/>
      <c r="J83" s="135"/>
      <c r="K83" s="135"/>
      <c r="L83" s="135"/>
      <c r="M83" s="135"/>
      <c r="N83" s="135"/>
      <c r="O83" s="135"/>
    </row>
    <row r="84" spans="1:15" s="152" customFormat="1" x14ac:dyDescent="0.4">
      <c r="A84" s="135"/>
      <c r="B84" s="135"/>
      <c r="C84" s="186"/>
      <c r="D84" s="185"/>
      <c r="E84" s="135"/>
      <c r="F84" s="135"/>
      <c r="G84" s="135"/>
      <c r="H84" s="135"/>
      <c r="I84" s="135"/>
      <c r="J84" s="135"/>
      <c r="K84" s="135"/>
      <c r="L84" s="135"/>
      <c r="M84" s="135"/>
      <c r="N84" s="135"/>
      <c r="O84" s="135"/>
    </row>
    <row r="85" spans="1:15" s="152" customFormat="1" x14ac:dyDescent="0.4">
      <c r="A85" s="135"/>
      <c r="B85" s="135"/>
      <c r="C85" s="186"/>
      <c r="D85" s="187"/>
      <c r="E85" s="135"/>
      <c r="F85" s="135"/>
      <c r="G85" s="135"/>
      <c r="H85" s="135"/>
      <c r="I85" s="135"/>
      <c r="J85" s="135"/>
      <c r="K85" s="135"/>
      <c r="L85" s="135"/>
      <c r="M85" s="135"/>
      <c r="N85" s="135"/>
      <c r="O85" s="135"/>
    </row>
    <row r="86" spans="1:15" s="152" customFormat="1" x14ac:dyDescent="0.4">
      <c r="A86" s="135"/>
      <c r="B86" s="135"/>
      <c r="C86" s="186"/>
      <c r="D86" s="189"/>
      <c r="E86" s="135"/>
      <c r="F86" s="135"/>
      <c r="G86" s="135"/>
      <c r="H86" s="135"/>
      <c r="I86" s="135"/>
      <c r="J86" s="135"/>
      <c r="K86" s="135"/>
      <c r="L86" s="135"/>
      <c r="M86" s="135"/>
      <c r="N86" s="135"/>
      <c r="O86" s="135"/>
    </row>
    <row r="87" spans="1:15" s="152" customFormat="1" x14ac:dyDescent="0.4">
      <c r="A87" s="135"/>
      <c r="B87" s="135"/>
      <c r="C87" s="186"/>
      <c r="D87" s="187"/>
      <c r="E87" s="135"/>
      <c r="F87" s="135"/>
      <c r="G87" s="135"/>
      <c r="H87" s="135"/>
      <c r="I87" s="135"/>
      <c r="J87" s="135"/>
      <c r="K87" s="135"/>
      <c r="L87" s="135"/>
      <c r="M87" s="135"/>
      <c r="N87" s="135"/>
      <c r="O87" s="135"/>
    </row>
    <row r="88" spans="1:15" s="152" customFormat="1" x14ac:dyDescent="0.4">
      <c r="A88" s="135"/>
      <c r="B88" s="135"/>
      <c r="C88" s="186"/>
      <c r="D88" s="187"/>
      <c r="E88" s="135"/>
      <c r="F88" s="135"/>
      <c r="G88" s="135"/>
      <c r="H88" s="135"/>
      <c r="I88" s="135"/>
      <c r="J88" s="135"/>
      <c r="K88" s="135"/>
      <c r="L88" s="135"/>
      <c r="M88" s="135"/>
      <c r="N88" s="135"/>
      <c r="O88" s="135"/>
    </row>
    <row r="89" spans="1:15" s="152" customFormat="1" x14ac:dyDescent="0.4">
      <c r="A89" s="135"/>
      <c r="B89" s="135"/>
      <c r="C89" s="186"/>
      <c r="D89" s="181"/>
      <c r="E89" s="135"/>
      <c r="F89" s="135"/>
      <c r="G89" s="135"/>
      <c r="H89" s="135"/>
      <c r="I89" s="135"/>
      <c r="J89" s="135"/>
      <c r="K89" s="135"/>
      <c r="L89" s="135"/>
      <c r="M89" s="135"/>
      <c r="N89" s="135"/>
      <c r="O89" s="135"/>
    </row>
    <row r="90" spans="1:15" s="152" customFormat="1" x14ac:dyDescent="0.4">
      <c r="A90" s="135"/>
      <c r="B90" s="135"/>
      <c r="C90" s="186"/>
      <c r="D90" s="181"/>
      <c r="E90" s="135"/>
      <c r="F90" s="135"/>
      <c r="G90" s="135"/>
      <c r="H90" s="135"/>
      <c r="I90" s="135"/>
      <c r="J90" s="135"/>
      <c r="K90" s="135"/>
      <c r="L90" s="135"/>
      <c r="M90" s="135"/>
      <c r="N90" s="135"/>
      <c r="O90" s="135"/>
    </row>
    <row r="91" spans="1:15" s="152" customFormat="1" x14ac:dyDescent="0.4">
      <c r="A91" s="135"/>
      <c r="B91" s="135"/>
      <c r="C91" s="186"/>
      <c r="D91" s="181"/>
      <c r="E91" s="135"/>
      <c r="F91" s="135"/>
      <c r="G91" s="135"/>
      <c r="H91" s="135"/>
      <c r="I91" s="135"/>
      <c r="J91" s="135"/>
      <c r="K91" s="135"/>
      <c r="L91" s="135"/>
      <c r="M91" s="135"/>
      <c r="N91" s="135"/>
      <c r="O91" s="135"/>
    </row>
    <row r="92" spans="1:15" s="152" customFormat="1" x14ac:dyDescent="0.4">
      <c r="A92" s="135"/>
      <c r="B92" s="135"/>
      <c r="C92" s="186"/>
      <c r="D92" s="185"/>
      <c r="E92" s="135"/>
      <c r="F92" s="135"/>
      <c r="G92" s="135"/>
      <c r="H92" s="135"/>
      <c r="I92" s="135"/>
      <c r="J92" s="135"/>
      <c r="K92" s="135"/>
      <c r="L92" s="135"/>
      <c r="M92" s="135"/>
      <c r="N92" s="135"/>
      <c r="O92" s="135"/>
    </row>
    <row r="93" spans="1:15" s="152" customFormat="1" x14ac:dyDescent="0.4">
      <c r="A93" s="135"/>
      <c r="B93" s="135"/>
      <c r="C93" s="186"/>
      <c r="D93" s="187"/>
      <c r="E93" s="135"/>
      <c r="F93" s="135"/>
      <c r="G93" s="135"/>
      <c r="H93" s="135"/>
      <c r="I93" s="135"/>
      <c r="J93" s="135"/>
      <c r="K93" s="135"/>
      <c r="L93" s="135"/>
      <c r="M93" s="135"/>
      <c r="N93" s="135"/>
      <c r="O93" s="135"/>
    </row>
    <row r="94" spans="1:15" s="152" customFormat="1" x14ac:dyDescent="0.4">
      <c r="A94" s="135"/>
      <c r="B94" s="135"/>
      <c r="C94" s="186"/>
      <c r="D94" s="187"/>
      <c r="E94" s="135"/>
      <c r="F94" s="135"/>
      <c r="G94" s="135"/>
      <c r="H94" s="135"/>
      <c r="I94" s="135"/>
      <c r="J94" s="135"/>
      <c r="K94" s="135"/>
      <c r="L94" s="135"/>
      <c r="M94" s="135"/>
      <c r="N94" s="135"/>
      <c r="O94" s="135"/>
    </row>
    <row r="95" spans="1:15" s="152" customFormat="1" x14ac:dyDescent="0.4">
      <c r="A95" s="135"/>
      <c r="B95" s="135"/>
      <c r="C95" s="186"/>
      <c r="D95" s="181"/>
      <c r="E95" s="135"/>
      <c r="F95" s="135"/>
      <c r="G95" s="135"/>
      <c r="H95" s="135"/>
      <c r="I95" s="135"/>
      <c r="J95" s="135"/>
      <c r="K95" s="135"/>
      <c r="L95" s="135"/>
      <c r="M95" s="135"/>
      <c r="N95" s="135"/>
      <c r="O95" s="135"/>
    </row>
    <row r="96" spans="1:15" s="152" customFormat="1" x14ac:dyDescent="0.4">
      <c r="A96" s="135"/>
      <c r="B96" s="135"/>
      <c r="C96" s="186"/>
      <c r="D96" s="181"/>
      <c r="E96" s="135"/>
      <c r="F96" s="135"/>
      <c r="G96" s="135"/>
      <c r="H96" s="135"/>
      <c r="I96" s="135"/>
      <c r="J96" s="135"/>
      <c r="K96" s="135"/>
      <c r="L96" s="135"/>
      <c r="M96" s="135"/>
      <c r="N96" s="135"/>
      <c r="O96" s="135"/>
    </row>
    <row r="97" spans="1:15" s="152" customFormat="1" x14ac:dyDescent="0.4">
      <c r="A97" s="135"/>
      <c r="B97" s="135"/>
      <c r="C97" s="186"/>
      <c r="D97" s="181"/>
      <c r="E97" s="135"/>
      <c r="F97" s="135"/>
      <c r="G97" s="135"/>
      <c r="H97" s="135"/>
      <c r="I97" s="135"/>
      <c r="J97" s="135"/>
      <c r="K97" s="135"/>
      <c r="L97" s="135"/>
      <c r="M97" s="135"/>
      <c r="N97" s="135"/>
      <c r="O97" s="135"/>
    </row>
    <row r="98" spans="1:15" s="152" customFormat="1" x14ac:dyDescent="0.4">
      <c r="A98" s="135"/>
      <c r="B98" s="135"/>
      <c r="C98" s="186"/>
      <c r="D98" s="185"/>
      <c r="E98" s="135"/>
      <c r="F98" s="135"/>
      <c r="G98" s="135"/>
      <c r="H98" s="135"/>
      <c r="I98" s="135"/>
      <c r="J98" s="135"/>
      <c r="K98" s="135"/>
      <c r="L98" s="135"/>
      <c r="M98" s="135"/>
      <c r="N98" s="135"/>
      <c r="O98" s="135"/>
    </row>
    <row r="99" spans="1:15" s="152" customFormat="1" x14ac:dyDescent="0.4">
      <c r="A99" s="135"/>
      <c r="B99" s="135"/>
      <c r="C99" s="186"/>
      <c r="D99" s="187"/>
      <c r="E99" s="135"/>
      <c r="F99" s="135"/>
      <c r="G99" s="135"/>
      <c r="H99" s="135"/>
      <c r="I99" s="135"/>
      <c r="J99" s="135"/>
      <c r="K99" s="135"/>
      <c r="L99" s="135"/>
      <c r="M99" s="135"/>
      <c r="N99" s="135"/>
      <c r="O99" s="135"/>
    </row>
    <row r="100" spans="1:15" s="152" customFormat="1" x14ac:dyDescent="0.4">
      <c r="A100" s="135"/>
      <c r="B100" s="135"/>
      <c r="C100" s="186"/>
      <c r="D100" s="187"/>
      <c r="E100" s="135"/>
      <c r="F100" s="135"/>
      <c r="G100" s="135"/>
      <c r="H100" s="135"/>
      <c r="I100" s="135"/>
      <c r="J100" s="135"/>
      <c r="K100" s="135"/>
      <c r="L100" s="135"/>
      <c r="M100" s="135"/>
      <c r="N100" s="135"/>
      <c r="O100" s="135"/>
    </row>
    <row r="101" spans="1:15" s="152" customFormat="1" x14ac:dyDescent="0.4">
      <c r="A101" s="135"/>
      <c r="B101" s="135"/>
      <c r="C101" s="186"/>
      <c r="D101" s="181"/>
      <c r="E101" s="135"/>
      <c r="F101" s="135"/>
      <c r="G101" s="135"/>
      <c r="H101" s="135"/>
      <c r="I101" s="135"/>
      <c r="J101" s="135"/>
      <c r="K101" s="135"/>
      <c r="L101" s="135"/>
      <c r="M101" s="135"/>
      <c r="N101" s="135"/>
      <c r="O101" s="135"/>
    </row>
    <row r="102" spans="1:15" s="152" customFormat="1" x14ac:dyDescent="0.4">
      <c r="A102" s="135"/>
      <c r="B102" s="135"/>
      <c r="C102" s="186"/>
      <c r="D102" s="181"/>
      <c r="E102" s="135"/>
      <c r="F102" s="135"/>
      <c r="G102" s="135"/>
      <c r="H102" s="135"/>
      <c r="I102" s="135"/>
      <c r="J102" s="135"/>
      <c r="K102" s="135"/>
      <c r="L102" s="135"/>
      <c r="M102" s="135"/>
      <c r="N102" s="135"/>
      <c r="O102" s="135"/>
    </row>
    <row r="103" spans="1:15" s="152" customFormat="1" x14ac:dyDescent="0.4">
      <c r="A103" s="135"/>
      <c r="B103" s="135"/>
      <c r="C103" s="186"/>
      <c r="D103" s="181"/>
      <c r="E103" s="135"/>
      <c r="F103" s="135"/>
      <c r="G103" s="135"/>
      <c r="H103" s="135"/>
      <c r="I103" s="135"/>
      <c r="J103" s="135"/>
      <c r="K103" s="135"/>
      <c r="L103" s="135"/>
      <c r="M103" s="135"/>
      <c r="N103" s="135"/>
      <c r="O103" s="135"/>
    </row>
    <row r="104" spans="1:15" x14ac:dyDescent="0.4">
      <c r="C104" s="186"/>
      <c r="D104" s="181"/>
    </row>
    <row r="105" spans="1:15" x14ac:dyDescent="0.4">
      <c r="C105" s="186"/>
      <c r="D105" s="181"/>
    </row>
    <row r="106" spans="1:15" x14ac:dyDescent="0.4">
      <c r="C106" s="186"/>
      <c r="D106" s="185"/>
    </row>
    <row r="107" spans="1:15" x14ac:dyDescent="0.4">
      <c r="C107" s="186"/>
      <c r="D107" s="187"/>
    </row>
    <row r="108" spans="1:15" x14ac:dyDescent="0.4">
      <c r="C108" s="186"/>
      <c r="D108" s="187"/>
    </row>
    <row r="109" spans="1:15" x14ac:dyDescent="0.4">
      <c r="C109" s="186"/>
      <c r="D109" s="190"/>
    </row>
    <row r="110" spans="1:15" x14ac:dyDescent="0.4">
      <c r="C110" s="186"/>
      <c r="D110" s="191"/>
    </row>
    <row r="111" spans="1:15" x14ac:dyDescent="0.4">
      <c r="C111" s="159"/>
      <c r="D111" s="190"/>
    </row>
    <row r="112" spans="1:15" x14ac:dyDescent="0.4">
      <c r="C112" s="159"/>
      <c r="D112" s="190"/>
    </row>
    <row r="113" spans="3:4" x14ac:dyDescent="0.4">
      <c r="C113" s="159"/>
      <c r="D113" s="190"/>
    </row>
    <row r="114" spans="3:4" x14ac:dyDescent="0.4">
      <c r="C114" s="159"/>
      <c r="D114" s="191"/>
    </row>
    <row r="115" spans="3:4" x14ac:dyDescent="0.4">
      <c r="C115" s="159"/>
      <c r="D115" s="190"/>
    </row>
    <row r="116" spans="3:4" x14ac:dyDescent="0.4">
      <c r="C116" s="171"/>
      <c r="D116" s="190"/>
    </row>
    <row r="117" spans="3:4" x14ac:dyDescent="0.4">
      <c r="C117" s="159"/>
      <c r="D117" s="190"/>
    </row>
    <row r="118" spans="3:4" x14ac:dyDescent="0.4">
      <c r="C118" s="3"/>
      <c r="D118" s="190"/>
    </row>
    <row r="119" spans="3:4" x14ac:dyDescent="0.4">
      <c r="C119" s="2"/>
      <c r="D119" s="190"/>
    </row>
    <row r="120" spans="3:4" x14ac:dyDescent="0.4">
      <c r="C120" s="159"/>
      <c r="D120" s="190"/>
    </row>
    <row r="121" spans="3:4" x14ac:dyDescent="0.4">
      <c r="C121" s="159"/>
      <c r="D121" s="190"/>
    </row>
    <row r="122" spans="3:4" x14ac:dyDescent="0.4">
      <c r="C122" s="159"/>
      <c r="D122" s="190"/>
    </row>
    <row r="123" spans="3:4" x14ac:dyDescent="0.4">
      <c r="C123" s="159"/>
      <c r="D123" s="191"/>
    </row>
    <row r="124" spans="3:4" x14ac:dyDescent="0.4">
      <c r="C124" s="159"/>
    </row>
    <row r="125" spans="3:4" x14ac:dyDescent="0.4">
      <c r="C125" s="159"/>
    </row>
    <row r="126" spans="3:4" x14ac:dyDescent="0.4">
      <c r="C126" s="159"/>
      <c r="D126" s="9"/>
    </row>
    <row r="127" spans="3:4" x14ac:dyDescent="0.4">
      <c r="C127" s="159"/>
    </row>
    <row r="128" spans="3:4" x14ac:dyDescent="0.4">
      <c r="C128" s="159"/>
      <c r="D128" s="190"/>
    </row>
    <row r="129" spans="3:4" x14ac:dyDescent="0.4">
      <c r="C129" s="159"/>
      <c r="D129" s="190"/>
    </row>
    <row r="130" spans="3:4" x14ac:dyDescent="0.4">
      <c r="C130" s="159"/>
      <c r="D130" s="190"/>
    </row>
    <row r="131" spans="3:4" x14ac:dyDescent="0.4">
      <c r="C131" s="171"/>
      <c r="D131" s="190"/>
    </row>
    <row r="132" spans="3:4" x14ac:dyDescent="0.4">
      <c r="C132" s="159"/>
      <c r="D132" s="190"/>
    </row>
    <row r="133" spans="3:4" x14ac:dyDescent="0.4">
      <c r="C133" s="159"/>
      <c r="D133" s="190"/>
    </row>
    <row r="134" spans="3:4" x14ac:dyDescent="0.4">
      <c r="C134" s="159"/>
      <c r="D134" s="190"/>
    </row>
    <row r="135" spans="3:4" x14ac:dyDescent="0.4">
      <c r="C135" s="159"/>
      <c r="D135" s="190"/>
    </row>
    <row r="136" spans="3:4" x14ac:dyDescent="0.4">
      <c r="C136" s="171"/>
      <c r="D136" s="190"/>
    </row>
    <row r="137" spans="3:4" x14ac:dyDescent="0.4">
      <c r="C137" s="171"/>
      <c r="D137" s="190"/>
    </row>
    <row r="138" spans="3:4" x14ac:dyDescent="0.4">
      <c r="C138" s="171"/>
      <c r="D138" s="191"/>
    </row>
    <row r="139" spans="3:4" x14ac:dyDescent="0.4">
      <c r="C139" s="2"/>
    </row>
    <row r="140" spans="3:4" x14ac:dyDescent="0.4">
      <c r="C140" s="3"/>
    </row>
    <row r="141" spans="3:4" x14ac:dyDescent="0.4">
      <c r="C141" s="5"/>
      <c r="D141" s="190"/>
    </row>
    <row r="142" spans="3:4" x14ac:dyDescent="0.4">
      <c r="C142" s="2"/>
      <c r="D142" s="190"/>
    </row>
    <row r="143" spans="3:4" x14ac:dyDescent="0.4">
      <c r="C143" s="149"/>
      <c r="D143" s="191"/>
    </row>
    <row r="144" spans="3:4" x14ac:dyDescent="0.4">
      <c r="C144" s="149"/>
      <c r="D144" s="191"/>
    </row>
    <row r="145" spans="3:4" x14ac:dyDescent="0.4">
      <c r="C145" s="159"/>
      <c r="D145" s="191"/>
    </row>
    <row r="146" spans="3:4" x14ac:dyDescent="0.4">
      <c r="C146" s="159"/>
      <c r="D146" s="191"/>
    </row>
    <row r="147" spans="3:4" x14ac:dyDescent="0.4">
      <c r="C147" s="159"/>
    </row>
    <row r="148" spans="3:4" x14ac:dyDescent="0.4">
      <c r="C148" s="171"/>
      <c r="D148" s="192"/>
    </row>
    <row r="149" spans="3:4" x14ac:dyDescent="0.4">
      <c r="C149" s="149"/>
    </row>
    <row r="150" spans="3:4" x14ac:dyDescent="0.4">
      <c r="C150" s="149"/>
    </row>
    <row r="151" spans="3:4" x14ac:dyDescent="0.4">
      <c r="C151" s="159"/>
      <c r="D151" s="190"/>
    </row>
    <row r="152" spans="3:4" x14ac:dyDescent="0.4">
      <c r="C152" s="159"/>
      <c r="D152" s="190"/>
    </row>
    <row r="153" spans="3:4" x14ac:dyDescent="0.4">
      <c r="C153" s="159"/>
      <c r="D153" s="190"/>
    </row>
    <row r="154" spans="3:4" x14ac:dyDescent="0.4">
      <c r="C154" s="171"/>
      <c r="D154" s="191"/>
    </row>
    <row r="155" spans="3:4" x14ac:dyDescent="0.4">
      <c r="C155" s="149"/>
    </row>
    <row r="156" spans="3:4" x14ac:dyDescent="0.4">
      <c r="C156" s="149"/>
    </row>
    <row r="157" spans="3:4" x14ac:dyDescent="0.4">
      <c r="C157" s="159"/>
      <c r="D157" s="190"/>
    </row>
    <row r="158" spans="3:4" x14ac:dyDescent="0.4">
      <c r="C158" s="159"/>
      <c r="D158" s="190"/>
    </row>
    <row r="159" spans="3:4" x14ac:dyDescent="0.4">
      <c r="C159" s="159"/>
      <c r="D159" s="190"/>
    </row>
    <row r="160" spans="3:4" x14ac:dyDescent="0.4">
      <c r="C160" s="159"/>
      <c r="D160" s="191"/>
    </row>
    <row r="161" spans="1:15" x14ac:dyDescent="0.4">
      <c r="C161" s="159"/>
    </row>
    <row r="162" spans="1:15" x14ac:dyDescent="0.4">
      <c r="C162" s="171"/>
    </row>
    <row r="163" spans="1:15" x14ac:dyDescent="0.4">
      <c r="C163" s="159"/>
      <c r="D163" s="190"/>
    </row>
    <row r="164" spans="1:15" x14ac:dyDescent="0.4">
      <c r="C164" s="159"/>
      <c r="D164" s="190"/>
    </row>
    <row r="165" spans="1:15" x14ac:dyDescent="0.4">
      <c r="C165" s="159"/>
      <c r="D165" s="190"/>
    </row>
    <row r="166" spans="1:15" x14ac:dyDescent="0.4">
      <c r="C166" s="171"/>
      <c r="D166" s="190"/>
    </row>
    <row r="167" spans="1:15" x14ac:dyDescent="0.4">
      <c r="C167" s="159"/>
      <c r="D167" s="190"/>
    </row>
    <row r="168" spans="1:15" s="152" customFormat="1" x14ac:dyDescent="0.4">
      <c r="A168" s="135"/>
      <c r="B168" s="135"/>
      <c r="C168" s="159"/>
      <c r="D168" s="191"/>
      <c r="E168" s="135"/>
      <c r="F168" s="135"/>
      <c r="G168" s="135"/>
      <c r="H168" s="135"/>
      <c r="I168" s="135"/>
      <c r="J168" s="135"/>
      <c r="K168" s="135"/>
      <c r="L168" s="135"/>
      <c r="M168" s="135"/>
      <c r="N168" s="135"/>
      <c r="O168" s="135"/>
    </row>
    <row r="169" spans="1:15" s="152" customFormat="1" x14ac:dyDescent="0.4">
      <c r="A169" s="135"/>
      <c r="B169" s="135"/>
      <c r="C169" s="159"/>
      <c r="D169" s="135"/>
      <c r="E169" s="135"/>
      <c r="F169" s="135"/>
      <c r="G169" s="135"/>
      <c r="H169" s="135"/>
      <c r="I169" s="135"/>
      <c r="J169" s="135"/>
      <c r="K169" s="135"/>
      <c r="L169" s="135"/>
      <c r="M169" s="135"/>
      <c r="N169" s="135"/>
      <c r="O169" s="135"/>
    </row>
    <row r="170" spans="1:15" s="152" customFormat="1" x14ac:dyDescent="0.4">
      <c r="A170" s="135"/>
      <c r="B170" s="135"/>
      <c r="C170" s="159"/>
      <c r="D170" s="135"/>
      <c r="E170" s="135"/>
      <c r="F170" s="135"/>
      <c r="G170" s="135"/>
      <c r="H170" s="135"/>
      <c r="I170" s="135"/>
      <c r="J170" s="135"/>
      <c r="K170" s="135"/>
      <c r="L170" s="135"/>
      <c r="M170" s="135"/>
      <c r="N170" s="135"/>
      <c r="O170" s="135"/>
    </row>
    <row r="171" spans="1:15" s="152" customFormat="1" x14ac:dyDescent="0.4">
      <c r="A171" s="135"/>
      <c r="B171" s="135"/>
      <c r="C171" s="159"/>
      <c r="D171" s="190"/>
      <c r="E171" s="135"/>
      <c r="F171" s="135"/>
      <c r="G171" s="135"/>
      <c r="H171" s="135"/>
      <c r="I171" s="135"/>
      <c r="J171" s="135"/>
      <c r="K171" s="135"/>
      <c r="L171" s="135"/>
      <c r="M171" s="135"/>
      <c r="N171" s="135"/>
      <c r="O171" s="135"/>
    </row>
    <row r="172" spans="1:15" s="152" customFormat="1" x14ac:dyDescent="0.4">
      <c r="A172" s="135"/>
      <c r="B172" s="135"/>
      <c r="C172" s="159"/>
      <c r="D172" s="191"/>
      <c r="E172" s="135"/>
      <c r="F172" s="135"/>
      <c r="G172" s="135"/>
      <c r="H172" s="135"/>
      <c r="I172" s="135"/>
      <c r="J172" s="135"/>
      <c r="K172" s="135"/>
      <c r="L172" s="135"/>
      <c r="M172" s="135"/>
      <c r="N172" s="135"/>
      <c r="O172" s="135"/>
    </row>
    <row r="173" spans="1:15" s="152" customFormat="1" x14ac:dyDescent="0.4">
      <c r="A173" s="135"/>
      <c r="B173" s="135"/>
      <c r="C173" s="193"/>
      <c r="D173" s="135"/>
      <c r="E173" s="135"/>
      <c r="F173" s="135"/>
      <c r="G173" s="135"/>
      <c r="H173" s="135"/>
      <c r="I173" s="135"/>
      <c r="J173" s="135"/>
      <c r="K173" s="135"/>
      <c r="L173" s="135"/>
      <c r="M173" s="135"/>
      <c r="N173" s="135"/>
      <c r="O173" s="135"/>
    </row>
    <row r="174" spans="1:15" s="152" customFormat="1" x14ac:dyDescent="0.4">
      <c r="A174" s="135"/>
      <c r="B174" s="135"/>
      <c r="C174" s="193"/>
      <c r="D174" s="135"/>
      <c r="E174" s="135"/>
      <c r="F174" s="135"/>
      <c r="G174" s="135"/>
      <c r="H174" s="135"/>
      <c r="I174" s="135"/>
      <c r="J174" s="135"/>
      <c r="K174" s="135"/>
      <c r="L174" s="135"/>
      <c r="M174" s="135"/>
      <c r="N174" s="135"/>
      <c r="O174" s="135"/>
    </row>
    <row r="175" spans="1:15" s="152" customFormat="1" x14ac:dyDescent="0.4">
      <c r="A175" s="135"/>
      <c r="B175" s="135"/>
      <c r="C175" s="193"/>
      <c r="D175" s="190"/>
      <c r="E175" s="135"/>
      <c r="F175" s="135"/>
      <c r="G175" s="135"/>
      <c r="H175" s="135"/>
      <c r="I175" s="135"/>
      <c r="J175" s="135"/>
      <c r="K175" s="135"/>
      <c r="L175" s="135"/>
      <c r="M175" s="135"/>
      <c r="N175" s="135"/>
      <c r="O175" s="135"/>
    </row>
    <row r="176" spans="1:15" s="152" customFormat="1" x14ac:dyDescent="0.4">
      <c r="A176" s="135"/>
      <c r="B176" s="135"/>
      <c r="C176" s="193"/>
      <c r="D176" s="190"/>
      <c r="E176" s="135"/>
      <c r="F176" s="135"/>
      <c r="G176" s="135"/>
      <c r="H176" s="135"/>
      <c r="I176" s="135"/>
      <c r="J176" s="135"/>
      <c r="K176" s="135"/>
      <c r="L176" s="135"/>
      <c r="M176" s="135"/>
      <c r="N176" s="135"/>
      <c r="O176" s="135"/>
    </row>
    <row r="177" spans="1:15" s="152" customFormat="1" x14ac:dyDescent="0.4">
      <c r="A177" s="135"/>
      <c r="B177" s="135"/>
      <c r="C177" s="194"/>
      <c r="D177" s="191"/>
      <c r="E177" s="135"/>
      <c r="F177" s="135"/>
      <c r="G177" s="135"/>
      <c r="H177" s="135"/>
      <c r="I177" s="135"/>
      <c r="J177" s="135"/>
      <c r="K177" s="135"/>
      <c r="L177" s="135"/>
      <c r="M177" s="135"/>
      <c r="N177" s="135"/>
      <c r="O177" s="135"/>
    </row>
    <row r="178" spans="1:15" s="152" customFormat="1" x14ac:dyDescent="0.4">
      <c r="A178" s="135"/>
      <c r="B178" s="135"/>
      <c r="C178" s="195"/>
      <c r="D178" s="135"/>
      <c r="E178" s="135"/>
      <c r="F178" s="135"/>
      <c r="G178" s="135"/>
      <c r="H178" s="135"/>
      <c r="I178" s="135"/>
      <c r="J178" s="135"/>
      <c r="K178" s="135"/>
      <c r="L178" s="135"/>
      <c r="M178" s="135"/>
      <c r="N178" s="135"/>
      <c r="O178" s="135"/>
    </row>
    <row r="179" spans="1:15" s="152" customFormat="1" x14ac:dyDescent="0.4">
      <c r="A179" s="135"/>
      <c r="B179" s="135"/>
      <c r="C179" s="2"/>
      <c r="D179" s="191"/>
      <c r="E179" s="135"/>
      <c r="F179" s="135"/>
      <c r="G179" s="135"/>
      <c r="H179" s="135"/>
      <c r="I179" s="135"/>
      <c r="J179" s="135"/>
      <c r="K179" s="135"/>
      <c r="L179" s="135"/>
      <c r="M179" s="135"/>
      <c r="N179" s="135"/>
      <c r="O179" s="135"/>
    </row>
    <row r="180" spans="1:15" s="152" customFormat="1" x14ac:dyDescent="0.4">
      <c r="A180" s="135"/>
      <c r="B180" s="135"/>
      <c r="C180" s="159"/>
      <c r="D180" s="135"/>
      <c r="E180" s="135"/>
      <c r="F180" s="135"/>
      <c r="G180" s="135"/>
      <c r="H180" s="135"/>
      <c r="I180" s="135"/>
      <c r="J180" s="135"/>
      <c r="K180" s="135"/>
      <c r="L180" s="135"/>
      <c r="M180" s="135"/>
      <c r="N180" s="135"/>
      <c r="O180" s="135"/>
    </row>
    <row r="181" spans="1:15" s="152" customFormat="1" x14ac:dyDescent="0.4">
      <c r="A181" s="135"/>
      <c r="B181" s="135"/>
      <c r="C181" s="159"/>
      <c r="D181" s="135"/>
      <c r="E181" s="135"/>
      <c r="F181" s="135"/>
      <c r="G181" s="135"/>
      <c r="H181" s="135"/>
      <c r="I181" s="135"/>
      <c r="J181" s="135"/>
      <c r="K181" s="135"/>
      <c r="L181" s="135"/>
      <c r="M181" s="135"/>
      <c r="N181" s="135"/>
      <c r="O181" s="135"/>
    </row>
    <row r="182" spans="1:15" s="152" customFormat="1" x14ac:dyDescent="0.4">
      <c r="A182" s="135"/>
      <c r="B182" s="135"/>
      <c r="C182" s="159"/>
      <c r="D182" s="135"/>
      <c r="E182" s="135"/>
      <c r="F182" s="135"/>
      <c r="G182" s="135"/>
      <c r="H182" s="135"/>
      <c r="I182" s="135"/>
      <c r="J182" s="135"/>
      <c r="K182" s="135"/>
      <c r="L182" s="135"/>
      <c r="M182" s="135"/>
      <c r="N182" s="135"/>
      <c r="O182" s="135"/>
    </row>
    <row r="183" spans="1:15" s="152" customFormat="1" x14ac:dyDescent="0.4">
      <c r="A183" s="135"/>
      <c r="B183" s="135"/>
      <c r="C183" s="159"/>
      <c r="D183" s="135"/>
      <c r="E183" s="135"/>
      <c r="F183" s="135"/>
      <c r="G183" s="135"/>
      <c r="H183" s="135"/>
      <c r="I183" s="135"/>
      <c r="J183" s="135"/>
      <c r="K183" s="135"/>
      <c r="L183" s="135"/>
      <c r="M183" s="135"/>
      <c r="N183" s="135"/>
      <c r="O183" s="135"/>
    </row>
    <row r="184" spans="1:15" x14ac:dyDescent="0.4">
      <c r="C184" s="159"/>
      <c r="D184" s="196"/>
    </row>
    <row r="185" spans="1:15" x14ac:dyDescent="0.4">
      <c r="C185" s="159"/>
      <c r="D185" s="9"/>
    </row>
    <row r="186" spans="1:15" x14ac:dyDescent="0.4">
      <c r="C186" s="159"/>
    </row>
    <row r="187" spans="1:15" x14ac:dyDescent="0.4">
      <c r="C187" s="159"/>
    </row>
    <row r="188" spans="1:15" x14ac:dyDescent="0.4">
      <c r="C188" s="197"/>
      <c r="D188" s="190"/>
    </row>
    <row r="189" spans="1:15" x14ac:dyDescent="0.4">
      <c r="C189" s="167"/>
      <c r="D189" s="190"/>
    </row>
    <row r="190" spans="1:15" x14ac:dyDescent="0.4">
      <c r="C190" s="198"/>
    </row>
    <row r="191" spans="1:15" x14ac:dyDescent="0.4">
      <c r="C191" s="167"/>
    </row>
    <row r="192" spans="1:15" x14ac:dyDescent="0.4">
      <c r="C192" s="199"/>
    </row>
    <row r="193" spans="3:3" x14ac:dyDescent="0.4">
      <c r="C193" s="200"/>
    </row>
    <row r="194" spans="3:3" x14ac:dyDescent="0.4">
      <c r="C194" s="135"/>
    </row>
    <row r="195" spans="3:3" x14ac:dyDescent="0.4">
      <c r="C195" s="201"/>
    </row>
    <row r="196" spans="3:3" x14ac:dyDescent="0.4">
      <c r="C196" s="135"/>
    </row>
    <row r="197" spans="3:3" x14ac:dyDescent="0.4">
      <c r="C197" s="202"/>
    </row>
    <row r="198" spans="3:3" x14ac:dyDescent="0.4">
      <c r="C198" s="135"/>
    </row>
    <row r="199" spans="3:3" x14ac:dyDescent="0.4">
      <c r="C199" s="202"/>
    </row>
    <row r="200" spans="3:3" x14ac:dyDescent="0.4">
      <c r="C200" s="135"/>
    </row>
    <row r="201" spans="3:3" x14ac:dyDescent="0.4">
      <c r="C201" s="201"/>
    </row>
    <row r="202" spans="3:3" x14ac:dyDescent="0.4">
      <c r="C202" s="135"/>
    </row>
    <row r="203" spans="3:3" x14ac:dyDescent="0.4">
      <c r="C203" s="135"/>
    </row>
    <row r="204" spans="3:3" x14ac:dyDescent="0.4">
      <c r="C204" s="135"/>
    </row>
    <row r="205" spans="3:3" x14ac:dyDescent="0.4">
      <c r="C205" s="135"/>
    </row>
    <row r="206" spans="3:3" x14ac:dyDescent="0.4">
      <c r="C206" s="191"/>
    </row>
    <row r="207" spans="3:3" x14ac:dyDescent="0.4">
      <c r="C207" s="135"/>
    </row>
    <row r="208" spans="3:3" x14ac:dyDescent="0.4">
      <c r="C208" s="201"/>
    </row>
    <row r="209" spans="3:4" x14ac:dyDescent="0.4">
      <c r="C209" s="135"/>
    </row>
    <row r="210" spans="3:4" x14ac:dyDescent="0.4">
      <c r="C210" s="135"/>
    </row>
    <row r="211" spans="3:4" x14ac:dyDescent="0.4">
      <c r="C211" s="135"/>
    </row>
    <row r="212" spans="3:4" x14ac:dyDescent="0.4">
      <c r="C212" s="135"/>
    </row>
    <row r="213" spans="3:4" x14ac:dyDescent="0.4">
      <c r="C213" s="135"/>
    </row>
    <row r="214" spans="3:4" x14ac:dyDescent="0.4">
      <c r="C214" s="135"/>
    </row>
    <row r="215" spans="3:4" x14ac:dyDescent="0.4">
      <c r="C215" s="135"/>
    </row>
    <row r="216" spans="3:4" x14ac:dyDescent="0.4">
      <c r="C216" s="135"/>
    </row>
    <row r="217" spans="3:4" x14ac:dyDescent="0.4">
      <c r="C217" s="135"/>
    </row>
    <row r="218" spans="3:4" x14ac:dyDescent="0.4">
      <c r="C218" s="135"/>
      <c r="D218" s="9"/>
    </row>
    <row r="219" spans="3:4" x14ac:dyDescent="0.4">
      <c r="C219" s="135"/>
    </row>
    <row r="220" spans="3:4" x14ac:dyDescent="0.4">
      <c r="C220" s="135"/>
    </row>
    <row r="221" spans="3:4" x14ac:dyDescent="0.4">
      <c r="C221" s="135"/>
    </row>
    <row r="222" spans="3:4" x14ac:dyDescent="0.4">
      <c r="C222" s="135"/>
    </row>
    <row r="223" spans="3:4" x14ac:dyDescent="0.4">
      <c r="C223" s="135"/>
    </row>
    <row r="224" spans="3:4" x14ac:dyDescent="0.4">
      <c r="C224" s="135"/>
    </row>
    <row r="225" spans="3:3" x14ac:dyDescent="0.4">
      <c r="C225" s="135"/>
    </row>
    <row r="226" spans="3:3" x14ac:dyDescent="0.4">
      <c r="C226" s="135"/>
    </row>
    <row r="227" spans="3:3" x14ac:dyDescent="0.4">
      <c r="C227" s="135"/>
    </row>
    <row r="228" spans="3:3" x14ac:dyDescent="0.4">
      <c r="C228" s="135"/>
    </row>
    <row r="229" spans="3:3" x14ac:dyDescent="0.4">
      <c r="C229" s="135"/>
    </row>
    <row r="230" spans="3:3" x14ac:dyDescent="0.4">
      <c r="C230" s="135"/>
    </row>
    <row r="231" spans="3:3" x14ac:dyDescent="0.4">
      <c r="C231" s="135"/>
    </row>
    <row r="232" spans="3:3" x14ac:dyDescent="0.4">
      <c r="C232" s="135"/>
    </row>
    <row r="233" spans="3:3" x14ac:dyDescent="0.4">
      <c r="C233" s="135"/>
    </row>
    <row r="234" spans="3:3" x14ac:dyDescent="0.4">
      <c r="C234" s="135"/>
    </row>
    <row r="235" spans="3:3" x14ac:dyDescent="0.4">
      <c r="C235" s="135"/>
    </row>
  </sheetData>
  <mergeCells count="6">
    <mergeCell ref="E12:H12"/>
    <mergeCell ref="D3:F3"/>
    <mergeCell ref="D4:I4"/>
    <mergeCell ref="D6:F6"/>
    <mergeCell ref="C9:H9"/>
    <mergeCell ref="C11:H11"/>
  </mergeCells>
  <pageMargins left="0.7" right="0.7" top="0.75" bottom="0.75" header="0.3" footer="0.3"/>
  <pageSetup scale="55" orientation="portrait" horizontalDpi="4294967292"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T224"/>
  <sheetViews>
    <sheetView tabSelected="1" zoomScale="75" zoomScaleNormal="75" workbookViewId="0">
      <selection activeCell="B6" sqref="B6"/>
    </sheetView>
  </sheetViews>
  <sheetFormatPr baseColWidth="10" defaultColWidth="9.08984375" defaultRowHeight="18" x14ac:dyDescent="0.4"/>
  <cols>
    <col min="1" max="1" width="11.90625" style="203" customWidth="1"/>
    <col min="2" max="2" width="99.08984375" style="135" bestFit="1" customWidth="1"/>
    <col min="3" max="3" width="5" style="135" customWidth="1"/>
    <col min="4" max="4" width="12.90625" style="135" customWidth="1"/>
    <col min="5" max="5" width="14.453125" style="135" customWidth="1"/>
    <col min="6" max="6" width="21.1796875" style="135" customWidth="1"/>
    <col min="7" max="7" width="21.6328125" style="135" customWidth="1"/>
    <col min="8" max="8" width="23.453125" style="135" customWidth="1"/>
    <col min="9" max="16384" width="9.08984375" style="135"/>
  </cols>
  <sheetData>
    <row r="1" spans="1:8" s="152" customFormat="1" ht="18" customHeight="1" x14ac:dyDescent="0.4">
      <c r="A1" s="466" t="s">
        <v>142</v>
      </c>
      <c r="B1" s="466"/>
      <c r="C1" s="466"/>
      <c r="D1" s="466"/>
      <c r="E1" s="466"/>
      <c r="F1" s="466"/>
    </row>
    <row r="2" spans="1:8" s="152" customFormat="1" ht="20.5" x14ac:dyDescent="0.4">
      <c r="A2" s="466" t="s">
        <v>141</v>
      </c>
      <c r="B2" s="466"/>
      <c r="C2" s="466"/>
      <c r="D2" s="466"/>
      <c r="E2" s="466"/>
      <c r="F2" s="466"/>
    </row>
    <row r="3" spans="1:8" s="152" customFormat="1" ht="18.75" customHeight="1" x14ac:dyDescent="0.4">
      <c r="A3" s="231"/>
      <c r="B3" s="231"/>
      <c r="C3" s="231"/>
      <c r="D3" s="231"/>
      <c r="E3" s="231"/>
      <c r="F3" s="231"/>
    </row>
    <row r="4" spans="1:8" s="152" customFormat="1" x14ac:dyDescent="0.4">
      <c r="A4" s="430" t="s">
        <v>52</v>
      </c>
      <c r="B4" s="431"/>
      <c r="C4" s="431"/>
      <c r="D4" s="431"/>
      <c r="E4" s="431"/>
      <c r="F4" s="432"/>
    </row>
    <row r="5" spans="1:8" s="152" customFormat="1" x14ac:dyDescent="0.4">
      <c r="A5" s="219"/>
      <c r="B5" s="219"/>
      <c r="C5" s="426" t="s">
        <v>26</v>
      </c>
      <c r="D5" s="426"/>
      <c r="E5" s="426"/>
      <c r="F5" s="426"/>
    </row>
    <row r="6" spans="1:8" s="152" customFormat="1" x14ac:dyDescent="0.4">
      <c r="A6" s="21" t="s">
        <v>0</v>
      </c>
      <c r="B6" s="218" t="s">
        <v>42</v>
      </c>
      <c r="C6" s="21" t="s">
        <v>47</v>
      </c>
      <c r="D6" s="23" t="s">
        <v>46</v>
      </c>
      <c r="E6" s="23" t="s">
        <v>48</v>
      </c>
      <c r="F6" s="23" t="s">
        <v>2</v>
      </c>
    </row>
    <row r="7" spans="1:8" s="152" customFormat="1" x14ac:dyDescent="0.4">
      <c r="A7" s="24"/>
      <c r="B7" s="25"/>
      <c r="C7" s="26"/>
      <c r="D7" s="220"/>
      <c r="E7" s="220"/>
      <c r="F7" s="221"/>
    </row>
    <row r="8" spans="1:8" s="75" customFormat="1" ht="20.25" customHeight="1" x14ac:dyDescent="0.35">
      <c r="A8" s="419">
        <v>1</v>
      </c>
      <c r="B8" s="92" t="s">
        <v>130</v>
      </c>
      <c r="C8" s="427"/>
      <c r="D8" s="428"/>
      <c r="E8" s="428"/>
      <c r="F8" s="429"/>
    </row>
    <row r="9" spans="1:8" s="152" customFormat="1" x14ac:dyDescent="0.4">
      <c r="A9" s="222">
        <v>1</v>
      </c>
      <c r="B9" s="233" t="s">
        <v>133</v>
      </c>
      <c r="C9" s="235" t="s">
        <v>140</v>
      </c>
      <c r="D9" s="223">
        <f>36*1.3</f>
        <v>46.800000000000004</v>
      </c>
      <c r="E9" s="223">
        <v>0</v>
      </c>
      <c r="F9" s="223">
        <f>D9*E9</f>
        <v>0</v>
      </c>
      <c r="G9" s="424"/>
      <c r="H9" s="424"/>
    </row>
    <row r="10" spans="1:8" s="152" customFormat="1" x14ac:dyDescent="0.4">
      <c r="A10" s="222">
        <v>2</v>
      </c>
      <c r="B10" s="433" t="s">
        <v>134</v>
      </c>
      <c r="C10" s="236"/>
      <c r="D10" s="434">
        <v>3.78</v>
      </c>
      <c r="E10" s="434">
        <v>0</v>
      </c>
      <c r="F10" s="223">
        <f t="shared" ref="F10:F15" si="0">D10*E10</f>
        <v>0</v>
      </c>
      <c r="G10" s="424"/>
      <c r="H10" s="424"/>
    </row>
    <row r="11" spans="1:8" s="152" customFormat="1" x14ac:dyDescent="0.4">
      <c r="A11" s="222">
        <v>3</v>
      </c>
      <c r="B11" s="291" t="s">
        <v>137</v>
      </c>
      <c r="C11" s="236" t="s">
        <v>9</v>
      </c>
      <c r="D11" s="228">
        <f>36*0.6*0.15</f>
        <v>3.2399999999999998</v>
      </c>
      <c r="E11" s="228">
        <v>0</v>
      </c>
      <c r="F11" s="223">
        <f t="shared" si="0"/>
        <v>0</v>
      </c>
      <c r="G11" s="424"/>
      <c r="H11" s="424"/>
    </row>
    <row r="12" spans="1:8" s="152" customFormat="1" ht="21" customHeight="1" x14ac:dyDescent="0.4">
      <c r="A12" s="222">
        <v>4</v>
      </c>
      <c r="B12" s="302" t="s">
        <v>139</v>
      </c>
      <c r="C12" s="272" t="s">
        <v>136</v>
      </c>
      <c r="D12" s="225">
        <v>275</v>
      </c>
      <c r="E12" s="228">
        <v>0</v>
      </c>
      <c r="F12" s="223">
        <f t="shared" si="0"/>
        <v>0</v>
      </c>
      <c r="G12" s="424"/>
      <c r="H12" s="424"/>
    </row>
    <row r="13" spans="1:8" s="152" customFormat="1" ht="21" customHeight="1" x14ac:dyDescent="0.4">
      <c r="A13" s="222">
        <v>5</v>
      </c>
      <c r="B13" s="437" t="s">
        <v>138</v>
      </c>
      <c r="C13" s="283"/>
      <c r="D13" s="225">
        <f>50*0.25*0.25</f>
        <v>3.125</v>
      </c>
      <c r="E13" s="228">
        <v>0</v>
      </c>
      <c r="F13" s="223">
        <f t="shared" si="0"/>
        <v>0</v>
      </c>
      <c r="G13" s="424"/>
      <c r="H13" s="424"/>
    </row>
    <row r="14" spans="1:8" s="152" customFormat="1" ht="28" x14ac:dyDescent="0.4">
      <c r="A14" s="222">
        <v>6</v>
      </c>
      <c r="B14" s="420" t="s">
        <v>131</v>
      </c>
      <c r="C14" s="236" t="s">
        <v>9</v>
      </c>
      <c r="D14" s="225">
        <v>90</v>
      </c>
      <c r="E14" s="225">
        <v>0</v>
      </c>
      <c r="F14" s="223">
        <f t="shared" si="0"/>
        <v>0</v>
      </c>
      <c r="G14" s="424"/>
      <c r="H14" s="424"/>
    </row>
    <row r="15" spans="1:8" s="152" customFormat="1" ht="28" x14ac:dyDescent="0.4">
      <c r="A15" s="222">
        <v>7</v>
      </c>
      <c r="B15" s="421" t="s">
        <v>51</v>
      </c>
      <c r="C15" s="232"/>
      <c r="D15" s="224"/>
      <c r="E15" s="224">
        <v>0</v>
      </c>
      <c r="F15" s="223">
        <f t="shared" si="0"/>
        <v>0</v>
      </c>
      <c r="G15" s="424"/>
      <c r="H15" s="424"/>
    </row>
    <row r="16" spans="1:8" s="152" customFormat="1" x14ac:dyDescent="0.4">
      <c r="A16" s="222">
        <v>8</v>
      </c>
      <c r="B16" s="339" t="s">
        <v>132</v>
      </c>
      <c r="C16" s="236" t="s">
        <v>9</v>
      </c>
      <c r="D16" s="224">
        <f>90</f>
        <v>90</v>
      </c>
      <c r="E16" s="239">
        <v>0</v>
      </c>
      <c r="F16" s="223">
        <f>D16*E16</f>
        <v>0</v>
      </c>
      <c r="G16" s="424"/>
      <c r="H16" s="424"/>
    </row>
    <row r="17" spans="1:8" s="152" customFormat="1" x14ac:dyDescent="0.4">
      <c r="A17" s="222">
        <v>9</v>
      </c>
      <c r="B17" s="346" t="s">
        <v>135</v>
      </c>
      <c r="C17" s="435"/>
      <c r="D17" s="57">
        <v>90</v>
      </c>
      <c r="E17" s="78">
        <v>0</v>
      </c>
      <c r="F17" s="223">
        <f>D17*E17</f>
        <v>0</v>
      </c>
      <c r="G17" s="424"/>
      <c r="H17" s="424"/>
    </row>
    <row r="18" spans="1:8" s="152" customFormat="1" x14ac:dyDescent="0.4">
      <c r="A18" s="222"/>
      <c r="B18" s="346"/>
      <c r="C18" s="435"/>
      <c r="D18" s="57"/>
      <c r="E18" s="78"/>
      <c r="F18" s="436"/>
      <c r="G18" s="424"/>
      <c r="H18" s="424"/>
    </row>
    <row r="19" spans="1:8" s="152" customFormat="1" x14ac:dyDescent="0.4">
      <c r="A19" s="104"/>
      <c r="B19" s="60" t="s">
        <v>8</v>
      </c>
      <c r="C19" s="56"/>
      <c r="D19" s="78"/>
      <c r="E19" s="78">
        <v>0</v>
      </c>
      <c r="F19" s="122">
        <f>SUM(F9:F16)</f>
        <v>0</v>
      </c>
      <c r="G19" s="424"/>
      <c r="H19" s="424"/>
    </row>
    <row r="20" spans="1:8" s="152" customFormat="1" x14ac:dyDescent="0.4">
      <c r="A20" s="422"/>
      <c r="B20" s="226"/>
      <c r="C20" s="148"/>
      <c r="D20" s="159"/>
      <c r="E20" s="154">
        <v>0</v>
      </c>
      <c r="F20" s="227"/>
      <c r="G20" s="424"/>
      <c r="H20" s="424"/>
    </row>
    <row r="21" spans="1:8" s="152" customFormat="1" x14ac:dyDescent="0.4">
      <c r="A21" s="422"/>
      <c r="B21" s="147" t="s">
        <v>15</v>
      </c>
      <c r="C21" s="148"/>
      <c r="D21" s="159"/>
      <c r="E21" s="154"/>
      <c r="F21" s="423">
        <f>SUM(F9:F17)</f>
        <v>0</v>
      </c>
      <c r="G21" s="424"/>
    </row>
    <row r="22" spans="1:8" s="152" customFormat="1" x14ac:dyDescent="0.4">
      <c r="A22" s="166"/>
      <c r="B22" s="170"/>
      <c r="C22" s="2"/>
      <c r="D22" s="167"/>
      <c r="E22" s="167"/>
      <c r="F22" s="175"/>
    </row>
    <row r="23" spans="1:8" s="152" customFormat="1" x14ac:dyDescent="0.4">
      <c r="A23" s="237"/>
      <c r="B23" s="4"/>
      <c r="C23" s="170" t="s">
        <v>19</v>
      </c>
      <c r="D23" s="158"/>
      <c r="E23" s="159"/>
      <c r="F23" s="438">
        <f>F21</f>
        <v>0</v>
      </c>
    </row>
    <row r="24" spans="1:8" s="152" customFormat="1" x14ac:dyDescent="0.4">
      <c r="A24" s="237"/>
      <c r="B24" s="6"/>
      <c r="C24" s="170" t="s">
        <v>58</v>
      </c>
      <c r="D24" s="158"/>
      <c r="E24" s="159"/>
      <c r="F24" s="154">
        <f>F23*0.16</f>
        <v>0</v>
      </c>
    </row>
    <row r="25" spans="1:8" s="152" customFormat="1" x14ac:dyDescent="0.4">
      <c r="A25" s="238"/>
      <c r="B25" s="234"/>
      <c r="C25" s="177" t="s">
        <v>20</v>
      </c>
      <c r="D25" s="178"/>
      <c r="E25" s="179"/>
      <c r="F25" s="155">
        <f>F23+F24</f>
        <v>0</v>
      </c>
    </row>
    <row r="26" spans="1:8" s="152" customFormat="1" ht="18" hidden="1" customHeight="1" x14ac:dyDescent="0.4">
      <c r="A26" s="176"/>
      <c r="B26" s="177" t="s">
        <v>20</v>
      </c>
      <c r="C26" s="178"/>
      <c r="D26" s="179"/>
      <c r="E26" s="150" t="e">
        <f>SUM(#REF!+F24+F25)</f>
        <v>#REF!</v>
      </c>
      <c r="F26" s="150"/>
    </row>
    <row r="27" spans="1:8" s="152" customFormat="1" ht="18" hidden="1" customHeight="1" x14ac:dyDescent="0.4">
      <c r="A27" s="176"/>
      <c r="B27" s="229"/>
      <c r="C27" s="178"/>
      <c r="D27" s="179"/>
      <c r="E27" s="179"/>
      <c r="F27" s="230"/>
    </row>
    <row r="28" spans="1:8" s="152" customFormat="1" x14ac:dyDescent="0.4">
      <c r="A28" s="6"/>
      <c r="B28" s="181"/>
      <c r="C28" s="135"/>
      <c r="D28" s="135"/>
      <c r="E28" s="135"/>
      <c r="F28" s="135"/>
    </row>
    <row r="29" spans="1:8" s="152" customFormat="1" x14ac:dyDescent="0.4">
      <c r="A29" s="6"/>
      <c r="B29" s="181"/>
      <c r="C29" s="135"/>
      <c r="D29" s="135"/>
      <c r="E29" s="135"/>
      <c r="F29" s="425"/>
    </row>
    <row r="30" spans="1:8" s="152" customFormat="1" x14ac:dyDescent="0.4">
      <c r="A30" s="174"/>
      <c r="B30" s="181"/>
      <c r="C30" s="135"/>
      <c r="D30" s="135"/>
      <c r="E30" s="182"/>
      <c r="F30" s="425"/>
    </row>
    <row r="31" spans="1:8" s="152" customFormat="1" x14ac:dyDescent="0.4">
      <c r="A31" s="171"/>
      <c r="B31" s="181"/>
      <c r="C31" s="135"/>
      <c r="D31" s="135"/>
      <c r="E31" s="182"/>
      <c r="F31" s="425"/>
    </row>
    <row r="32" spans="1:8" s="152" customFormat="1" x14ac:dyDescent="0.4">
      <c r="A32" s="174"/>
      <c r="B32" s="181"/>
      <c r="C32" s="135"/>
      <c r="D32" s="135"/>
      <c r="E32" s="135"/>
      <c r="F32" s="135"/>
    </row>
    <row r="33" spans="1:6" s="152" customFormat="1" x14ac:dyDescent="0.4">
      <c r="A33" s="171"/>
      <c r="B33" s="181"/>
      <c r="C33" s="135"/>
      <c r="D33" s="135"/>
      <c r="E33" s="135"/>
      <c r="F33" s="425"/>
    </row>
    <row r="34" spans="1:6" s="152" customFormat="1" x14ac:dyDescent="0.4">
      <c r="A34" s="171"/>
      <c r="B34" s="181"/>
      <c r="C34" s="181"/>
      <c r="D34" s="135"/>
      <c r="E34" s="135"/>
      <c r="F34" s="135"/>
    </row>
    <row r="35" spans="1:6" s="152" customFormat="1" x14ac:dyDescent="0.4">
      <c r="A35" s="171"/>
      <c r="B35" s="181"/>
      <c r="C35" s="183"/>
      <c r="D35" s="135"/>
      <c r="E35" s="135"/>
      <c r="F35" s="135"/>
    </row>
    <row r="36" spans="1:6" s="152" customFormat="1" x14ac:dyDescent="0.4">
      <c r="A36" s="184"/>
      <c r="B36" s="181"/>
      <c r="C36" s="135"/>
      <c r="D36" s="135"/>
      <c r="E36" s="135"/>
      <c r="F36" s="135"/>
    </row>
    <row r="37" spans="1:6" s="152" customFormat="1" x14ac:dyDescent="0.4">
      <c r="A37" s="184"/>
      <c r="B37" s="185"/>
      <c r="C37" s="135"/>
      <c r="D37" s="135"/>
      <c r="E37" s="135"/>
      <c r="F37" s="135"/>
    </row>
    <row r="38" spans="1:6" s="152" customFormat="1" x14ac:dyDescent="0.4">
      <c r="A38" s="186"/>
      <c r="B38" s="181"/>
      <c r="C38" s="135"/>
      <c r="D38" s="135"/>
      <c r="E38" s="135"/>
      <c r="F38" s="135"/>
    </row>
    <row r="39" spans="1:6" s="152" customFormat="1" x14ac:dyDescent="0.4">
      <c r="A39" s="186"/>
      <c r="B39" s="181"/>
      <c r="C39" s="135"/>
      <c r="D39" s="135"/>
      <c r="E39" s="135"/>
      <c r="F39" s="135"/>
    </row>
    <row r="40" spans="1:6" s="152" customFormat="1" x14ac:dyDescent="0.4">
      <c r="A40" s="186"/>
      <c r="B40" s="181"/>
      <c r="C40" s="135"/>
      <c r="D40" s="135"/>
      <c r="E40" s="135"/>
      <c r="F40" s="135"/>
    </row>
    <row r="41" spans="1:6" s="152" customFormat="1" x14ac:dyDescent="0.4">
      <c r="A41" s="186"/>
      <c r="B41" s="185"/>
      <c r="C41" s="135"/>
      <c r="D41" s="135"/>
      <c r="E41" s="135"/>
      <c r="F41" s="135"/>
    </row>
    <row r="42" spans="1:6" s="152" customFormat="1" x14ac:dyDescent="0.4">
      <c r="A42" s="186"/>
      <c r="B42" s="181"/>
      <c r="C42" s="135"/>
      <c r="D42" s="135"/>
      <c r="E42" s="135"/>
      <c r="F42" s="135"/>
    </row>
    <row r="43" spans="1:6" s="152" customFormat="1" x14ac:dyDescent="0.4">
      <c r="A43" s="186"/>
      <c r="B43" s="181"/>
      <c r="C43" s="135"/>
      <c r="D43" s="135"/>
      <c r="E43" s="135"/>
      <c r="F43" s="135"/>
    </row>
    <row r="44" spans="1:6" s="152" customFormat="1" x14ac:dyDescent="0.4">
      <c r="A44" s="186"/>
      <c r="B44" s="181"/>
      <c r="C44" s="135"/>
      <c r="D44" s="135"/>
      <c r="E44" s="135"/>
      <c r="F44" s="135"/>
    </row>
    <row r="45" spans="1:6" s="152" customFormat="1" x14ac:dyDescent="0.4">
      <c r="A45" s="186"/>
      <c r="B45" s="181"/>
      <c r="C45" s="135"/>
      <c r="D45" s="135"/>
      <c r="E45" s="135"/>
      <c r="F45" s="135"/>
    </row>
    <row r="46" spans="1:6" s="152" customFormat="1" x14ac:dyDescent="0.4">
      <c r="A46" s="186"/>
      <c r="B46" s="181"/>
      <c r="C46" s="135"/>
      <c r="D46" s="135"/>
      <c r="E46" s="135"/>
      <c r="F46" s="135"/>
    </row>
    <row r="47" spans="1:6" s="152" customFormat="1" x14ac:dyDescent="0.4">
      <c r="A47" s="186"/>
      <c r="B47" s="181"/>
      <c r="C47" s="135"/>
      <c r="D47" s="135"/>
      <c r="E47" s="135"/>
      <c r="F47" s="135"/>
    </row>
    <row r="48" spans="1:6" s="152" customFormat="1" x14ac:dyDescent="0.4">
      <c r="A48" s="186"/>
      <c r="B48" s="181"/>
      <c r="C48" s="135"/>
      <c r="D48" s="135"/>
      <c r="E48" s="135"/>
      <c r="F48" s="135"/>
    </row>
    <row r="49" spans="1:6" s="152" customFormat="1" x14ac:dyDescent="0.4">
      <c r="A49" s="186"/>
      <c r="B49" s="181"/>
      <c r="C49" s="135"/>
      <c r="D49" s="135"/>
      <c r="E49" s="135"/>
      <c r="F49" s="135"/>
    </row>
    <row r="50" spans="1:6" s="152" customFormat="1" x14ac:dyDescent="0.4">
      <c r="A50" s="186"/>
      <c r="B50" s="185"/>
      <c r="C50" s="135"/>
      <c r="D50" s="135"/>
      <c r="E50" s="135"/>
      <c r="F50" s="135"/>
    </row>
    <row r="51" spans="1:6" s="152" customFormat="1" x14ac:dyDescent="0.4">
      <c r="A51" s="186"/>
      <c r="B51" s="187"/>
      <c r="C51" s="135"/>
      <c r="D51" s="135"/>
      <c r="E51" s="135"/>
      <c r="F51" s="135"/>
    </row>
    <row r="52" spans="1:6" s="152" customFormat="1" x14ac:dyDescent="0.4">
      <c r="A52" s="186"/>
      <c r="B52" s="187"/>
      <c r="C52" s="135"/>
      <c r="D52" s="135"/>
      <c r="E52" s="135"/>
      <c r="F52" s="135"/>
    </row>
    <row r="53" spans="1:6" s="152" customFormat="1" x14ac:dyDescent="0.4">
      <c r="A53" s="186"/>
      <c r="B53" s="188"/>
      <c r="C53" s="135"/>
      <c r="D53" s="135"/>
      <c r="E53" s="135"/>
      <c r="F53" s="135"/>
    </row>
    <row r="54" spans="1:6" s="152" customFormat="1" x14ac:dyDescent="0.4">
      <c r="A54" s="186"/>
      <c r="B54" s="187"/>
      <c r="C54" s="135"/>
      <c r="D54" s="135"/>
      <c r="E54" s="135"/>
      <c r="F54" s="135"/>
    </row>
    <row r="55" spans="1:6" s="152" customFormat="1" x14ac:dyDescent="0.4">
      <c r="A55" s="186"/>
      <c r="B55" s="181"/>
      <c r="C55" s="135"/>
      <c r="D55" s="135"/>
      <c r="E55" s="135"/>
      <c r="F55" s="135"/>
    </row>
    <row r="56" spans="1:6" s="152" customFormat="1" x14ac:dyDescent="0.4">
      <c r="A56" s="186"/>
      <c r="B56" s="181"/>
      <c r="C56" s="135"/>
      <c r="D56" s="135"/>
      <c r="E56" s="135"/>
      <c r="F56" s="135"/>
    </row>
    <row r="57" spans="1:6" s="152" customFormat="1" x14ac:dyDescent="0.4">
      <c r="A57" s="186"/>
      <c r="B57" s="181"/>
      <c r="C57" s="135"/>
      <c r="D57" s="135"/>
      <c r="E57" s="135"/>
      <c r="F57" s="135"/>
    </row>
    <row r="58" spans="1:6" s="152" customFormat="1" x14ac:dyDescent="0.4">
      <c r="A58" s="186"/>
      <c r="B58" s="181"/>
      <c r="C58" s="135"/>
      <c r="D58" s="135"/>
      <c r="E58" s="135"/>
      <c r="F58" s="135"/>
    </row>
    <row r="59" spans="1:6" s="152" customFormat="1" x14ac:dyDescent="0.4">
      <c r="A59" s="186"/>
      <c r="B59" s="181"/>
      <c r="C59" s="135"/>
      <c r="D59" s="135"/>
      <c r="E59" s="135"/>
      <c r="F59" s="135"/>
    </row>
    <row r="60" spans="1:6" s="152" customFormat="1" x14ac:dyDescent="0.4">
      <c r="A60" s="186"/>
      <c r="B60" s="181"/>
      <c r="C60" s="135"/>
      <c r="D60" s="135"/>
      <c r="E60" s="135"/>
      <c r="F60" s="135"/>
    </row>
    <row r="61" spans="1:6" s="152" customFormat="1" x14ac:dyDescent="0.4">
      <c r="A61" s="186"/>
      <c r="B61" s="181"/>
      <c r="C61" s="135"/>
      <c r="D61" s="135"/>
      <c r="E61" s="135"/>
      <c r="F61" s="135"/>
    </row>
    <row r="62" spans="1:6" s="152" customFormat="1" x14ac:dyDescent="0.4">
      <c r="A62" s="186"/>
      <c r="B62" s="181"/>
      <c r="C62" s="135"/>
      <c r="D62" s="135"/>
      <c r="E62" s="135"/>
      <c r="F62" s="135"/>
    </row>
    <row r="63" spans="1:6" s="152" customFormat="1" x14ac:dyDescent="0.4">
      <c r="A63" s="186"/>
      <c r="B63" s="181"/>
      <c r="C63" s="135"/>
      <c r="D63" s="135"/>
      <c r="E63" s="135"/>
      <c r="F63" s="135"/>
    </row>
    <row r="64" spans="1:6" s="152" customFormat="1" x14ac:dyDescent="0.4">
      <c r="A64" s="186"/>
      <c r="B64" s="181"/>
      <c r="C64" s="135"/>
      <c r="D64" s="135"/>
      <c r="E64" s="135"/>
      <c r="F64" s="135"/>
    </row>
    <row r="65" spans="1:6" s="152" customFormat="1" x14ac:dyDescent="0.4">
      <c r="A65" s="186"/>
      <c r="B65" s="185"/>
      <c r="C65" s="135"/>
      <c r="D65" s="135"/>
      <c r="E65" s="135"/>
      <c r="F65" s="135"/>
    </row>
    <row r="66" spans="1:6" s="152" customFormat="1" x14ac:dyDescent="0.4">
      <c r="A66" s="186"/>
      <c r="B66" s="187"/>
      <c r="C66" s="135"/>
      <c r="D66" s="135"/>
      <c r="E66" s="135"/>
      <c r="F66" s="135"/>
    </row>
    <row r="67" spans="1:6" s="152" customFormat="1" x14ac:dyDescent="0.4">
      <c r="A67" s="186"/>
      <c r="B67" s="187"/>
      <c r="C67" s="135"/>
      <c r="D67" s="135"/>
      <c r="E67" s="135"/>
      <c r="F67" s="135"/>
    </row>
    <row r="68" spans="1:6" s="152" customFormat="1" x14ac:dyDescent="0.4">
      <c r="A68" s="186"/>
      <c r="B68" s="181"/>
      <c r="C68" s="135"/>
      <c r="D68" s="135"/>
      <c r="E68" s="135"/>
      <c r="F68" s="135"/>
    </row>
    <row r="69" spans="1:6" s="152" customFormat="1" x14ac:dyDescent="0.4">
      <c r="A69" s="186"/>
      <c r="B69" s="181"/>
      <c r="C69" s="135"/>
      <c r="D69" s="135"/>
      <c r="E69" s="135"/>
      <c r="F69" s="135"/>
    </row>
    <row r="70" spans="1:6" s="152" customFormat="1" x14ac:dyDescent="0.4">
      <c r="A70" s="186"/>
      <c r="B70" s="185"/>
      <c r="C70" s="135"/>
      <c r="D70" s="135"/>
      <c r="E70" s="135"/>
      <c r="F70" s="135"/>
    </row>
    <row r="71" spans="1:6" s="152" customFormat="1" x14ac:dyDescent="0.4">
      <c r="A71" s="186"/>
      <c r="B71" s="185"/>
      <c r="C71" s="135"/>
      <c r="D71" s="135"/>
      <c r="E71" s="135"/>
      <c r="F71" s="135"/>
    </row>
    <row r="72" spans="1:6" s="152" customFormat="1" ht="30" customHeight="1" x14ac:dyDescent="0.4">
      <c r="A72" s="186"/>
      <c r="B72" s="185"/>
      <c r="C72" s="135"/>
      <c r="D72" s="135"/>
      <c r="E72" s="135"/>
      <c r="F72" s="135"/>
    </row>
    <row r="73" spans="1:6" s="152" customFormat="1" ht="30.75" customHeight="1" x14ac:dyDescent="0.4">
      <c r="A73" s="186"/>
      <c r="B73" s="185"/>
      <c r="C73" s="135"/>
      <c r="D73" s="135"/>
      <c r="E73" s="135"/>
      <c r="F73" s="135"/>
    </row>
    <row r="74" spans="1:6" s="152" customFormat="1" x14ac:dyDescent="0.4">
      <c r="A74" s="186"/>
      <c r="B74" s="187"/>
      <c r="C74" s="135"/>
      <c r="D74" s="135"/>
      <c r="E74" s="135"/>
      <c r="F74" s="135"/>
    </row>
    <row r="75" spans="1:6" s="152" customFormat="1" x14ac:dyDescent="0.4">
      <c r="A75" s="186"/>
      <c r="B75" s="189"/>
      <c r="C75" s="135"/>
      <c r="D75" s="135"/>
      <c r="E75" s="135"/>
      <c r="F75" s="135"/>
    </row>
    <row r="76" spans="1:6" s="152" customFormat="1" x14ac:dyDescent="0.4">
      <c r="A76" s="186"/>
      <c r="B76" s="187"/>
      <c r="C76" s="135"/>
      <c r="D76" s="135"/>
      <c r="E76" s="135"/>
      <c r="F76" s="135"/>
    </row>
    <row r="77" spans="1:6" s="152" customFormat="1" x14ac:dyDescent="0.4">
      <c r="A77" s="186"/>
      <c r="B77" s="187"/>
      <c r="C77" s="135"/>
      <c r="D77" s="135"/>
      <c r="E77" s="135"/>
      <c r="F77" s="135"/>
    </row>
    <row r="78" spans="1:6" s="152" customFormat="1" x14ac:dyDescent="0.4">
      <c r="A78" s="186"/>
      <c r="B78" s="181"/>
      <c r="C78" s="135"/>
      <c r="D78" s="135"/>
      <c r="E78" s="135"/>
      <c r="F78" s="135"/>
    </row>
    <row r="79" spans="1:6" s="152" customFormat="1" x14ac:dyDescent="0.4">
      <c r="A79" s="186"/>
      <c r="B79" s="181"/>
      <c r="C79" s="135"/>
      <c r="D79" s="135"/>
      <c r="E79" s="135"/>
      <c r="F79" s="135"/>
    </row>
    <row r="80" spans="1:6" s="152" customFormat="1" x14ac:dyDescent="0.4">
      <c r="A80" s="186"/>
      <c r="B80" s="181"/>
      <c r="C80" s="135"/>
      <c r="D80" s="135"/>
      <c r="E80" s="135"/>
      <c r="F80" s="135"/>
    </row>
    <row r="81" spans="1:6" s="152" customFormat="1" x14ac:dyDescent="0.4">
      <c r="A81" s="186"/>
      <c r="B81" s="185"/>
      <c r="C81" s="135"/>
      <c r="D81" s="135"/>
      <c r="E81" s="135"/>
      <c r="F81" s="135"/>
    </row>
    <row r="82" spans="1:6" s="152" customFormat="1" x14ac:dyDescent="0.4">
      <c r="A82" s="186"/>
      <c r="B82" s="187"/>
      <c r="C82" s="135"/>
      <c r="D82" s="135"/>
      <c r="E82" s="135"/>
      <c r="F82" s="135"/>
    </row>
    <row r="83" spans="1:6" s="152" customFormat="1" x14ac:dyDescent="0.4">
      <c r="A83" s="186"/>
      <c r="B83" s="187"/>
      <c r="C83" s="135"/>
      <c r="D83" s="135"/>
      <c r="E83" s="135"/>
      <c r="F83" s="135"/>
    </row>
    <row r="84" spans="1:6" s="152" customFormat="1" x14ac:dyDescent="0.4">
      <c r="A84" s="186"/>
      <c r="B84" s="181"/>
      <c r="C84" s="135"/>
      <c r="D84" s="135"/>
      <c r="E84" s="135"/>
      <c r="F84" s="135"/>
    </row>
    <row r="85" spans="1:6" s="152" customFormat="1" x14ac:dyDescent="0.4">
      <c r="A85" s="186"/>
      <c r="B85" s="181"/>
      <c r="C85" s="135"/>
      <c r="D85" s="135"/>
      <c r="E85" s="135"/>
      <c r="F85" s="135"/>
    </row>
    <row r="86" spans="1:6" s="152" customFormat="1" x14ac:dyDescent="0.4">
      <c r="A86" s="186"/>
      <c r="B86" s="181"/>
      <c r="C86" s="135"/>
      <c r="D86" s="135"/>
      <c r="E86" s="135"/>
      <c r="F86" s="135"/>
    </row>
    <row r="87" spans="1:6" s="152" customFormat="1" x14ac:dyDescent="0.4">
      <c r="A87" s="186"/>
      <c r="B87" s="185"/>
      <c r="C87" s="135"/>
      <c r="D87" s="135"/>
      <c r="E87" s="135"/>
      <c r="F87" s="135"/>
    </row>
    <row r="88" spans="1:6" s="152" customFormat="1" x14ac:dyDescent="0.4">
      <c r="A88" s="186"/>
      <c r="B88" s="187"/>
      <c r="C88" s="135"/>
      <c r="D88" s="135"/>
      <c r="E88" s="135"/>
      <c r="F88" s="135"/>
    </row>
    <row r="89" spans="1:6" x14ac:dyDescent="0.4">
      <c r="A89" s="186"/>
      <c r="B89" s="187"/>
    </row>
    <row r="90" spans="1:6" x14ac:dyDescent="0.4">
      <c r="A90" s="186"/>
      <c r="B90" s="181"/>
    </row>
    <row r="91" spans="1:6" x14ac:dyDescent="0.4">
      <c r="A91" s="186"/>
      <c r="B91" s="181"/>
    </row>
    <row r="92" spans="1:6" x14ac:dyDescent="0.4">
      <c r="A92" s="186"/>
      <c r="B92" s="181"/>
    </row>
    <row r="93" spans="1:6" ht="15" customHeight="1" x14ac:dyDescent="0.4">
      <c r="A93" s="186"/>
      <c r="B93" s="181"/>
    </row>
    <row r="94" spans="1:6" x14ac:dyDescent="0.4">
      <c r="A94" s="186"/>
      <c r="B94" s="181"/>
    </row>
    <row r="95" spans="1:6" x14ac:dyDescent="0.4">
      <c r="A95" s="186"/>
      <c r="B95" s="185"/>
    </row>
    <row r="96" spans="1:6" x14ac:dyDescent="0.4">
      <c r="A96" s="186"/>
      <c r="B96" s="187"/>
    </row>
    <row r="97" spans="1:2" x14ac:dyDescent="0.4">
      <c r="A97" s="186"/>
      <c r="B97" s="187"/>
    </row>
    <row r="98" spans="1:2" x14ac:dyDescent="0.4">
      <c r="A98" s="186"/>
      <c r="B98" s="190"/>
    </row>
    <row r="99" spans="1:2" x14ac:dyDescent="0.4">
      <c r="A99" s="186"/>
      <c r="B99" s="191"/>
    </row>
    <row r="100" spans="1:2" x14ac:dyDescent="0.4">
      <c r="A100" s="159"/>
      <c r="B100" s="190"/>
    </row>
    <row r="101" spans="1:2" x14ac:dyDescent="0.4">
      <c r="A101" s="159"/>
      <c r="B101" s="190"/>
    </row>
    <row r="102" spans="1:2" x14ac:dyDescent="0.4">
      <c r="A102" s="159"/>
      <c r="B102" s="190"/>
    </row>
    <row r="103" spans="1:2" x14ac:dyDescent="0.4">
      <c r="A103" s="159"/>
      <c r="B103" s="191"/>
    </row>
    <row r="104" spans="1:2" x14ac:dyDescent="0.4">
      <c r="A104" s="159"/>
      <c r="B104" s="190"/>
    </row>
    <row r="105" spans="1:2" x14ac:dyDescent="0.4">
      <c r="A105" s="171"/>
      <c r="B105" s="190"/>
    </row>
    <row r="106" spans="1:2" x14ac:dyDescent="0.4">
      <c r="A106" s="159"/>
      <c r="B106" s="190"/>
    </row>
    <row r="107" spans="1:2" x14ac:dyDescent="0.4">
      <c r="A107" s="3"/>
      <c r="B107" s="190"/>
    </row>
    <row r="108" spans="1:2" x14ac:dyDescent="0.4">
      <c r="A108" s="2"/>
      <c r="B108" s="190"/>
    </row>
    <row r="109" spans="1:2" x14ac:dyDescent="0.4">
      <c r="A109" s="159"/>
      <c r="B109" s="190"/>
    </row>
    <row r="110" spans="1:2" x14ac:dyDescent="0.4">
      <c r="A110" s="159"/>
      <c r="B110" s="190"/>
    </row>
    <row r="111" spans="1:2" x14ac:dyDescent="0.4">
      <c r="A111" s="159"/>
      <c r="B111" s="190"/>
    </row>
    <row r="112" spans="1:2" x14ac:dyDescent="0.4">
      <c r="A112" s="159"/>
      <c r="B112" s="191"/>
    </row>
    <row r="113" spans="1:2" x14ac:dyDescent="0.4">
      <c r="A113" s="159"/>
    </row>
    <row r="114" spans="1:2" x14ac:dyDescent="0.4">
      <c r="A114" s="159"/>
    </row>
    <row r="115" spans="1:2" x14ac:dyDescent="0.4">
      <c r="A115" s="159"/>
      <c r="B115" s="9"/>
    </row>
    <row r="116" spans="1:2" x14ac:dyDescent="0.4">
      <c r="A116" s="159"/>
    </row>
    <row r="117" spans="1:2" x14ac:dyDescent="0.4">
      <c r="A117" s="159"/>
      <c r="B117" s="190"/>
    </row>
    <row r="118" spans="1:2" x14ac:dyDescent="0.4">
      <c r="A118" s="159"/>
      <c r="B118" s="190"/>
    </row>
    <row r="119" spans="1:2" x14ac:dyDescent="0.4">
      <c r="A119" s="159"/>
      <c r="B119" s="190"/>
    </row>
    <row r="120" spans="1:2" x14ac:dyDescent="0.4">
      <c r="A120" s="171"/>
      <c r="B120" s="190"/>
    </row>
    <row r="121" spans="1:2" x14ac:dyDescent="0.4">
      <c r="A121" s="159"/>
      <c r="B121" s="190"/>
    </row>
    <row r="122" spans="1:2" x14ac:dyDescent="0.4">
      <c r="A122" s="159"/>
      <c r="B122" s="190"/>
    </row>
    <row r="123" spans="1:2" x14ac:dyDescent="0.4">
      <c r="A123" s="159"/>
      <c r="B123" s="190"/>
    </row>
    <row r="124" spans="1:2" x14ac:dyDescent="0.4">
      <c r="A124" s="159"/>
      <c r="B124" s="190"/>
    </row>
    <row r="125" spans="1:2" x14ac:dyDescent="0.4">
      <c r="A125" s="171"/>
      <c r="B125" s="190"/>
    </row>
    <row r="126" spans="1:2" x14ac:dyDescent="0.4">
      <c r="A126" s="171"/>
      <c r="B126" s="190"/>
    </row>
    <row r="127" spans="1:2" x14ac:dyDescent="0.4">
      <c r="A127" s="171"/>
      <c r="B127" s="191"/>
    </row>
    <row r="128" spans="1:2" x14ac:dyDescent="0.4">
      <c r="A128" s="2"/>
    </row>
    <row r="129" spans="1:2" x14ac:dyDescent="0.4">
      <c r="A129" s="3"/>
    </row>
    <row r="130" spans="1:2" ht="15" customHeight="1" x14ac:dyDescent="0.4">
      <c r="A130" s="5"/>
      <c r="B130" s="190"/>
    </row>
    <row r="131" spans="1:2" x14ac:dyDescent="0.4">
      <c r="A131" s="2"/>
      <c r="B131" s="190"/>
    </row>
    <row r="132" spans="1:2" x14ac:dyDescent="0.4">
      <c r="A132" s="149"/>
      <c r="B132" s="191"/>
    </row>
    <row r="133" spans="1:2" x14ac:dyDescent="0.4">
      <c r="A133" s="149"/>
      <c r="B133" s="191"/>
    </row>
    <row r="134" spans="1:2" x14ac:dyDescent="0.4">
      <c r="A134" s="159"/>
      <c r="B134" s="191"/>
    </row>
    <row r="135" spans="1:2" x14ac:dyDescent="0.4">
      <c r="A135" s="159"/>
      <c r="B135" s="191"/>
    </row>
    <row r="136" spans="1:2" x14ac:dyDescent="0.4">
      <c r="A136" s="159"/>
    </row>
    <row r="137" spans="1:2" x14ac:dyDescent="0.4">
      <c r="A137" s="171"/>
      <c r="B137" s="192"/>
    </row>
    <row r="138" spans="1:2" x14ac:dyDescent="0.4">
      <c r="A138" s="149"/>
    </row>
    <row r="139" spans="1:2" x14ac:dyDescent="0.4">
      <c r="A139" s="149"/>
    </row>
    <row r="140" spans="1:2" x14ac:dyDescent="0.4">
      <c r="A140" s="159"/>
      <c r="B140" s="190"/>
    </row>
    <row r="141" spans="1:2" x14ac:dyDescent="0.4">
      <c r="A141" s="159"/>
      <c r="B141" s="190"/>
    </row>
    <row r="142" spans="1:2" x14ac:dyDescent="0.4">
      <c r="A142" s="159"/>
      <c r="B142" s="190"/>
    </row>
    <row r="143" spans="1:2" x14ac:dyDescent="0.4">
      <c r="A143" s="171"/>
      <c r="B143" s="191"/>
    </row>
    <row r="144" spans="1:2" x14ac:dyDescent="0.4">
      <c r="A144" s="149"/>
    </row>
    <row r="145" spans="1:6" x14ac:dyDescent="0.4">
      <c r="A145" s="149"/>
    </row>
    <row r="146" spans="1:6" x14ac:dyDescent="0.4">
      <c r="A146" s="159"/>
      <c r="B146" s="190"/>
    </row>
    <row r="147" spans="1:6" x14ac:dyDescent="0.4">
      <c r="A147" s="159"/>
      <c r="B147" s="190"/>
    </row>
    <row r="148" spans="1:6" x14ac:dyDescent="0.4">
      <c r="A148" s="159"/>
      <c r="B148" s="190"/>
    </row>
    <row r="149" spans="1:6" x14ac:dyDescent="0.4">
      <c r="A149" s="159"/>
      <c r="B149" s="191"/>
    </row>
    <row r="150" spans="1:6" x14ac:dyDescent="0.4">
      <c r="A150" s="159"/>
    </row>
    <row r="151" spans="1:6" x14ac:dyDescent="0.4">
      <c r="A151" s="171"/>
    </row>
    <row r="152" spans="1:6" x14ac:dyDescent="0.4">
      <c r="A152" s="159"/>
      <c r="B152" s="190"/>
    </row>
    <row r="153" spans="1:6" s="152" customFormat="1" x14ac:dyDescent="0.4">
      <c r="A153" s="159"/>
      <c r="B153" s="190"/>
      <c r="C153" s="135"/>
      <c r="D153" s="135"/>
      <c r="E153" s="135"/>
      <c r="F153" s="135"/>
    </row>
    <row r="154" spans="1:6" s="152" customFormat="1" x14ac:dyDescent="0.4">
      <c r="A154" s="159"/>
      <c r="B154" s="190"/>
      <c r="C154" s="135"/>
      <c r="D154" s="135"/>
      <c r="E154" s="135"/>
      <c r="F154" s="135"/>
    </row>
    <row r="155" spans="1:6" s="152" customFormat="1" x14ac:dyDescent="0.4">
      <c r="A155" s="171"/>
      <c r="B155" s="190"/>
      <c r="C155" s="135"/>
      <c r="D155" s="135"/>
      <c r="E155" s="135"/>
      <c r="F155" s="135"/>
    </row>
    <row r="156" spans="1:6" s="152" customFormat="1" x14ac:dyDescent="0.4">
      <c r="A156" s="159"/>
      <c r="B156" s="190"/>
      <c r="C156" s="135"/>
      <c r="D156" s="135"/>
      <c r="E156" s="135"/>
      <c r="F156" s="135"/>
    </row>
    <row r="157" spans="1:6" s="152" customFormat="1" ht="15" customHeight="1" x14ac:dyDescent="0.4">
      <c r="A157" s="159"/>
      <c r="B157" s="191"/>
      <c r="C157" s="135"/>
      <c r="D157" s="135"/>
      <c r="E157" s="135"/>
      <c r="F157" s="135"/>
    </row>
    <row r="158" spans="1:6" s="152" customFormat="1" ht="26.15" customHeight="1" x14ac:dyDescent="0.4">
      <c r="A158" s="159"/>
      <c r="B158" s="135"/>
      <c r="C158" s="135"/>
      <c r="D158" s="135"/>
      <c r="E158" s="135"/>
      <c r="F158" s="135"/>
    </row>
    <row r="159" spans="1:6" s="152" customFormat="1" x14ac:dyDescent="0.4">
      <c r="A159" s="159"/>
      <c r="B159" s="135"/>
      <c r="C159" s="135"/>
      <c r="D159" s="135"/>
      <c r="E159" s="135"/>
      <c r="F159" s="135"/>
    </row>
    <row r="160" spans="1:6" s="152" customFormat="1" x14ac:dyDescent="0.4">
      <c r="A160" s="159"/>
      <c r="B160" s="190"/>
      <c r="C160" s="135"/>
      <c r="D160" s="135"/>
      <c r="E160" s="135"/>
      <c r="F160" s="135"/>
    </row>
    <row r="161" spans="1:6" s="152" customFormat="1" ht="43.5" customHeight="1" x14ac:dyDescent="0.4">
      <c r="A161" s="159"/>
      <c r="B161" s="191"/>
      <c r="C161" s="135"/>
      <c r="D161" s="135"/>
      <c r="E161" s="135"/>
      <c r="F161" s="135"/>
    </row>
    <row r="162" spans="1:6" s="152" customFormat="1" x14ac:dyDescent="0.4">
      <c r="A162" s="193"/>
      <c r="B162" s="135"/>
      <c r="C162" s="135"/>
      <c r="D162" s="135"/>
      <c r="E162" s="135"/>
      <c r="F162" s="135"/>
    </row>
    <row r="163" spans="1:6" s="152" customFormat="1" ht="40.25" customHeight="1" x14ac:dyDescent="0.4">
      <c r="A163" s="193"/>
      <c r="B163" s="135"/>
      <c r="C163" s="135"/>
      <c r="D163" s="135"/>
      <c r="E163" s="135"/>
      <c r="F163" s="135"/>
    </row>
    <row r="164" spans="1:6" s="152" customFormat="1" x14ac:dyDescent="0.4">
      <c r="A164" s="193"/>
      <c r="B164" s="190"/>
      <c r="C164" s="135"/>
      <c r="D164" s="135"/>
      <c r="E164" s="135"/>
      <c r="F164" s="135"/>
    </row>
    <row r="165" spans="1:6" s="152" customFormat="1" x14ac:dyDescent="0.4">
      <c r="A165" s="193"/>
      <c r="B165" s="190"/>
      <c r="C165" s="135"/>
      <c r="D165" s="135"/>
      <c r="E165" s="135"/>
      <c r="F165" s="135"/>
    </row>
    <row r="166" spans="1:6" s="152" customFormat="1" x14ac:dyDescent="0.4">
      <c r="A166" s="194"/>
      <c r="B166" s="191"/>
      <c r="C166" s="135"/>
      <c r="D166" s="135"/>
      <c r="E166" s="135"/>
      <c r="F166" s="135"/>
    </row>
    <row r="167" spans="1:6" s="152" customFormat="1" x14ac:dyDescent="0.4">
      <c r="A167" s="195"/>
      <c r="B167" s="135"/>
      <c r="C167" s="135"/>
      <c r="D167" s="135"/>
      <c r="E167" s="135"/>
      <c r="F167" s="135"/>
    </row>
    <row r="168" spans="1:6" s="152" customFormat="1" x14ac:dyDescent="0.4">
      <c r="A168" s="2"/>
      <c r="B168" s="191"/>
      <c r="C168" s="135"/>
      <c r="D168" s="135"/>
      <c r="E168" s="135"/>
      <c r="F168" s="135"/>
    </row>
    <row r="169" spans="1:6" x14ac:dyDescent="0.4">
      <c r="A169" s="159"/>
    </row>
    <row r="170" spans="1:6" x14ac:dyDescent="0.4">
      <c r="A170" s="159"/>
    </row>
    <row r="171" spans="1:6" x14ac:dyDescent="0.4">
      <c r="A171" s="159"/>
    </row>
    <row r="172" spans="1:6" x14ac:dyDescent="0.4">
      <c r="A172" s="159"/>
    </row>
    <row r="173" spans="1:6" x14ac:dyDescent="0.4">
      <c r="A173" s="159"/>
      <c r="B173" s="196"/>
    </row>
    <row r="174" spans="1:6" x14ac:dyDescent="0.4">
      <c r="A174" s="159"/>
      <c r="B174" s="9"/>
    </row>
    <row r="175" spans="1:6" x14ac:dyDescent="0.4">
      <c r="A175" s="159"/>
    </row>
    <row r="176" spans="1:6" x14ac:dyDescent="0.4">
      <c r="A176" s="159"/>
    </row>
    <row r="177" spans="1:72" x14ac:dyDescent="0.4">
      <c r="A177" s="197"/>
      <c r="B177" s="190"/>
    </row>
    <row r="178" spans="1:72" x14ac:dyDescent="0.4">
      <c r="A178" s="167"/>
      <c r="B178" s="190"/>
    </row>
    <row r="179" spans="1:72" x14ac:dyDescent="0.4">
      <c r="A179" s="198"/>
    </row>
    <row r="180" spans="1:72" s="152" customFormat="1" x14ac:dyDescent="0.4">
      <c r="A180" s="167"/>
      <c r="B180" s="135"/>
      <c r="C180" s="135"/>
      <c r="D180" s="135"/>
      <c r="E180" s="135"/>
      <c r="F180" s="135"/>
      <c r="G180" s="135"/>
      <c r="H180" s="135"/>
      <c r="I180" s="135"/>
      <c r="J180" s="135"/>
      <c r="K180" s="135"/>
      <c r="L180" s="135"/>
      <c r="M180" s="135"/>
      <c r="N180" s="135"/>
      <c r="O180" s="135"/>
      <c r="P180" s="135"/>
      <c r="Q180" s="135"/>
      <c r="R180" s="135"/>
      <c r="S180" s="135"/>
      <c r="T180" s="135"/>
      <c r="U180" s="135"/>
      <c r="V180" s="135"/>
      <c r="W180" s="135"/>
      <c r="X180" s="135"/>
      <c r="Y180" s="135"/>
      <c r="Z180" s="135"/>
      <c r="AA180" s="135"/>
      <c r="AB180" s="135"/>
      <c r="AC180" s="135"/>
      <c r="AD180" s="135"/>
      <c r="AE180" s="135"/>
      <c r="AF180" s="135"/>
      <c r="AG180" s="135"/>
      <c r="AH180" s="135"/>
      <c r="AI180" s="135"/>
      <c r="AJ180" s="135"/>
      <c r="AK180" s="135"/>
      <c r="AL180" s="135"/>
      <c r="AM180" s="135"/>
      <c r="AN180" s="135"/>
      <c r="AO180" s="135"/>
      <c r="AP180" s="135"/>
      <c r="AQ180" s="135"/>
      <c r="AR180" s="135"/>
      <c r="AS180" s="135"/>
      <c r="AT180" s="135"/>
      <c r="AU180" s="135"/>
      <c r="AV180" s="135"/>
      <c r="AW180" s="135"/>
      <c r="AX180" s="135"/>
      <c r="AY180" s="135"/>
      <c r="AZ180" s="135"/>
      <c r="BA180" s="135"/>
      <c r="BB180" s="135"/>
      <c r="BC180" s="135"/>
      <c r="BD180" s="135"/>
      <c r="BE180" s="135"/>
      <c r="BF180" s="135"/>
      <c r="BG180" s="135"/>
      <c r="BH180" s="135"/>
      <c r="BI180" s="135"/>
      <c r="BJ180" s="135"/>
      <c r="BK180" s="135"/>
      <c r="BL180" s="135"/>
      <c r="BM180" s="135"/>
      <c r="BN180" s="135"/>
      <c r="BO180" s="135"/>
      <c r="BP180" s="135"/>
      <c r="BQ180" s="135"/>
      <c r="BR180" s="135"/>
      <c r="BS180" s="135"/>
      <c r="BT180" s="135"/>
    </row>
    <row r="181" spans="1:72" s="152" customFormat="1" x14ac:dyDescent="0.4">
      <c r="A181" s="199"/>
      <c r="B181" s="135"/>
      <c r="C181" s="135"/>
      <c r="D181" s="135"/>
      <c r="E181" s="135"/>
      <c r="F181" s="135"/>
      <c r="G181" s="135"/>
      <c r="H181" s="135"/>
      <c r="I181" s="135"/>
      <c r="J181" s="135"/>
      <c r="K181" s="135"/>
      <c r="L181" s="135"/>
      <c r="M181" s="135"/>
      <c r="N181" s="135"/>
      <c r="O181" s="135"/>
      <c r="P181" s="135"/>
      <c r="Q181" s="135"/>
      <c r="R181" s="135"/>
      <c r="S181" s="135"/>
      <c r="T181" s="135"/>
      <c r="U181" s="135"/>
      <c r="V181" s="135"/>
      <c r="W181" s="135"/>
      <c r="X181" s="135"/>
      <c r="Y181" s="135"/>
      <c r="Z181" s="135"/>
      <c r="AA181" s="135"/>
      <c r="AB181" s="135"/>
      <c r="AC181" s="135"/>
      <c r="AD181" s="135"/>
      <c r="AE181" s="135"/>
      <c r="AF181" s="135"/>
      <c r="AG181" s="135"/>
      <c r="AH181" s="135"/>
      <c r="AI181" s="135"/>
      <c r="AJ181" s="135"/>
      <c r="AK181" s="135"/>
      <c r="AL181" s="135"/>
      <c r="AM181" s="135"/>
      <c r="AN181" s="135"/>
      <c r="AO181" s="135"/>
      <c r="AP181" s="135"/>
      <c r="AQ181" s="135"/>
      <c r="AR181" s="135"/>
      <c r="AS181" s="135"/>
      <c r="AT181" s="135"/>
      <c r="AU181" s="135"/>
      <c r="AV181" s="135"/>
      <c r="AW181" s="135"/>
      <c r="AX181" s="135"/>
      <c r="AY181" s="135"/>
      <c r="AZ181" s="135"/>
      <c r="BA181" s="135"/>
      <c r="BB181" s="135"/>
      <c r="BC181" s="135"/>
      <c r="BD181" s="135"/>
      <c r="BE181" s="135"/>
      <c r="BF181" s="135"/>
      <c r="BG181" s="135"/>
      <c r="BH181" s="135"/>
      <c r="BI181" s="135"/>
      <c r="BJ181" s="135"/>
      <c r="BK181" s="135"/>
      <c r="BL181" s="135"/>
      <c r="BM181" s="135"/>
      <c r="BN181" s="135"/>
      <c r="BO181" s="135"/>
      <c r="BP181" s="135"/>
      <c r="BQ181" s="135"/>
      <c r="BR181" s="135"/>
      <c r="BS181" s="135"/>
      <c r="BT181" s="135"/>
    </row>
    <row r="182" spans="1:72" s="152" customFormat="1" x14ac:dyDescent="0.4">
      <c r="A182" s="200"/>
      <c r="B182" s="135"/>
      <c r="C182" s="135"/>
      <c r="D182" s="135"/>
      <c r="E182" s="135"/>
      <c r="F182" s="135"/>
      <c r="G182" s="135"/>
      <c r="H182" s="135"/>
      <c r="I182" s="135"/>
      <c r="J182" s="135"/>
      <c r="K182" s="135"/>
      <c r="L182" s="135"/>
      <c r="M182" s="135"/>
      <c r="N182" s="135"/>
      <c r="O182" s="135"/>
      <c r="P182" s="135"/>
      <c r="Q182" s="135"/>
      <c r="R182" s="135"/>
      <c r="S182" s="135"/>
      <c r="T182" s="135"/>
      <c r="U182" s="135"/>
      <c r="V182" s="135"/>
      <c r="W182" s="135"/>
      <c r="X182" s="135"/>
      <c r="Y182" s="135"/>
      <c r="Z182" s="135"/>
      <c r="AA182" s="135"/>
      <c r="AB182" s="135"/>
      <c r="AC182" s="135"/>
      <c r="AD182" s="135"/>
      <c r="AE182" s="135"/>
      <c r="AF182" s="135"/>
      <c r="AG182" s="135"/>
      <c r="AH182" s="135"/>
      <c r="AI182" s="135"/>
      <c r="AJ182" s="135"/>
      <c r="AK182" s="135"/>
      <c r="AL182" s="135"/>
      <c r="AM182" s="135"/>
      <c r="AN182" s="135"/>
      <c r="AO182" s="135"/>
      <c r="AP182" s="135"/>
      <c r="AQ182" s="135"/>
      <c r="AR182" s="135"/>
      <c r="AS182" s="135"/>
      <c r="AT182" s="135"/>
      <c r="AU182" s="135"/>
      <c r="AV182" s="135"/>
      <c r="AW182" s="135"/>
      <c r="AX182" s="135"/>
      <c r="AY182" s="135"/>
      <c r="AZ182" s="135"/>
      <c r="BA182" s="135"/>
      <c r="BB182" s="135"/>
      <c r="BC182" s="135"/>
      <c r="BD182" s="135"/>
      <c r="BE182" s="135"/>
      <c r="BF182" s="135"/>
      <c r="BG182" s="135"/>
      <c r="BH182" s="135"/>
      <c r="BI182" s="135"/>
      <c r="BJ182" s="135"/>
      <c r="BK182" s="135"/>
      <c r="BL182" s="135"/>
      <c r="BM182" s="135"/>
      <c r="BN182" s="135"/>
      <c r="BO182" s="135"/>
      <c r="BP182" s="135"/>
      <c r="BQ182" s="135"/>
      <c r="BR182" s="135"/>
      <c r="BS182" s="135"/>
      <c r="BT182" s="135"/>
    </row>
    <row r="183" spans="1:72" s="152" customFormat="1" x14ac:dyDescent="0.4">
      <c r="A183" s="135"/>
      <c r="B183" s="135"/>
      <c r="C183" s="135"/>
      <c r="D183" s="135"/>
      <c r="E183" s="135"/>
      <c r="F183" s="135"/>
      <c r="G183" s="135"/>
      <c r="H183" s="135"/>
      <c r="I183" s="135"/>
      <c r="J183" s="135"/>
      <c r="K183" s="135"/>
      <c r="L183" s="135"/>
      <c r="M183" s="135"/>
      <c r="N183" s="135"/>
      <c r="O183" s="135"/>
      <c r="P183" s="135"/>
      <c r="Q183" s="135"/>
      <c r="R183" s="135"/>
      <c r="S183" s="135"/>
      <c r="T183" s="135"/>
      <c r="U183" s="135"/>
      <c r="V183" s="135"/>
      <c r="W183" s="135"/>
      <c r="X183" s="135"/>
      <c r="Y183" s="135"/>
      <c r="Z183" s="135"/>
      <c r="AA183" s="135"/>
      <c r="AB183" s="135"/>
      <c r="AC183" s="135"/>
      <c r="AD183" s="135"/>
      <c r="AE183" s="135"/>
      <c r="AF183" s="135"/>
      <c r="AG183" s="135"/>
      <c r="AH183" s="135"/>
      <c r="AI183" s="135"/>
      <c r="AJ183" s="135"/>
      <c r="AK183" s="135"/>
      <c r="AL183" s="135"/>
      <c r="AM183" s="135"/>
      <c r="AN183" s="135"/>
      <c r="AO183" s="135"/>
      <c r="AP183" s="135"/>
      <c r="AQ183" s="135"/>
      <c r="AR183" s="135"/>
      <c r="AS183" s="135"/>
      <c r="AT183" s="135"/>
      <c r="AU183" s="135"/>
      <c r="AV183" s="135"/>
      <c r="AW183" s="135"/>
      <c r="AX183" s="135"/>
      <c r="AY183" s="135"/>
      <c r="AZ183" s="135"/>
      <c r="BA183" s="135"/>
      <c r="BB183" s="135"/>
      <c r="BC183" s="135"/>
      <c r="BD183" s="135"/>
      <c r="BE183" s="135"/>
      <c r="BF183" s="135"/>
      <c r="BG183" s="135"/>
      <c r="BH183" s="135"/>
      <c r="BI183" s="135"/>
      <c r="BJ183" s="135"/>
      <c r="BK183" s="135"/>
      <c r="BL183" s="135"/>
      <c r="BM183" s="135"/>
      <c r="BN183" s="135"/>
      <c r="BO183" s="135"/>
      <c r="BP183" s="135"/>
      <c r="BQ183" s="135"/>
      <c r="BR183" s="135"/>
      <c r="BS183" s="135"/>
      <c r="BT183" s="135"/>
    </row>
    <row r="184" spans="1:72" s="152" customFormat="1" x14ac:dyDescent="0.4">
      <c r="A184" s="201"/>
      <c r="B184" s="135"/>
      <c r="C184" s="135"/>
      <c r="D184" s="135"/>
      <c r="E184" s="135"/>
      <c r="F184" s="135"/>
      <c r="G184" s="135"/>
      <c r="H184" s="135"/>
      <c r="I184" s="135"/>
      <c r="J184" s="135"/>
      <c r="K184" s="135"/>
      <c r="L184" s="135"/>
      <c r="M184" s="135"/>
      <c r="N184" s="135"/>
      <c r="O184" s="135"/>
      <c r="P184" s="135"/>
      <c r="Q184" s="135"/>
      <c r="R184" s="135"/>
      <c r="S184" s="135"/>
      <c r="T184" s="135"/>
      <c r="U184" s="135"/>
      <c r="V184" s="135"/>
      <c r="W184" s="135"/>
      <c r="X184" s="135"/>
      <c r="Y184" s="135"/>
      <c r="Z184" s="135"/>
      <c r="AA184" s="135"/>
      <c r="AB184" s="135"/>
      <c r="AC184" s="135"/>
      <c r="AD184" s="135"/>
      <c r="AE184" s="135"/>
      <c r="AF184" s="135"/>
      <c r="AG184" s="135"/>
      <c r="AH184" s="135"/>
      <c r="AI184" s="135"/>
      <c r="AJ184" s="135"/>
      <c r="AK184" s="135"/>
      <c r="AL184" s="135"/>
      <c r="AM184" s="135"/>
      <c r="AN184" s="135"/>
      <c r="AO184" s="135"/>
      <c r="AP184" s="135"/>
      <c r="AQ184" s="135"/>
      <c r="AR184" s="135"/>
      <c r="AS184" s="135"/>
      <c r="AT184" s="135"/>
      <c r="AU184" s="135"/>
      <c r="AV184" s="135"/>
      <c r="AW184" s="135"/>
      <c r="AX184" s="135"/>
      <c r="AY184" s="135"/>
      <c r="AZ184" s="135"/>
      <c r="BA184" s="135"/>
      <c r="BB184" s="135"/>
      <c r="BC184" s="135"/>
      <c r="BD184" s="135"/>
      <c r="BE184" s="135"/>
      <c r="BF184" s="135"/>
      <c r="BG184" s="135"/>
      <c r="BH184" s="135"/>
      <c r="BI184" s="135"/>
      <c r="BJ184" s="135"/>
      <c r="BK184" s="135"/>
      <c r="BL184" s="135"/>
      <c r="BM184" s="135"/>
      <c r="BN184" s="135"/>
      <c r="BO184" s="135"/>
      <c r="BP184" s="135"/>
      <c r="BQ184" s="135"/>
      <c r="BR184" s="135"/>
      <c r="BS184" s="135"/>
      <c r="BT184" s="135"/>
    </row>
    <row r="185" spans="1:72" s="152" customFormat="1" x14ac:dyDescent="0.4">
      <c r="A185" s="135"/>
      <c r="B185" s="135"/>
      <c r="C185" s="135"/>
      <c r="D185" s="135"/>
      <c r="E185" s="135"/>
      <c r="F185" s="135"/>
      <c r="G185" s="135"/>
      <c r="H185" s="135"/>
      <c r="I185" s="135"/>
      <c r="J185" s="135"/>
      <c r="K185" s="135"/>
      <c r="L185" s="135"/>
      <c r="M185" s="135"/>
      <c r="N185" s="135"/>
      <c r="O185" s="135"/>
      <c r="P185" s="135"/>
      <c r="Q185" s="135"/>
      <c r="R185" s="135"/>
      <c r="S185" s="135"/>
      <c r="T185" s="135"/>
      <c r="U185" s="135"/>
      <c r="V185" s="135"/>
      <c r="W185" s="135"/>
      <c r="X185" s="135"/>
      <c r="Y185" s="135"/>
      <c r="Z185" s="135"/>
      <c r="AA185" s="135"/>
      <c r="AB185" s="135"/>
      <c r="AC185" s="135"/>
      <c r="AD185" s="135"/>
      <c r="AE185" s="135"/>
      <c r="AF185" s="135"/>
      <c r="AG185" s="135"/>
      <c r="AH185" s="135"/>
      <c r="AI185" s="135"/>
      <c r="AJ185" s="135"/>
      <c r="AK185" s="135"/>
      <c r="AL185" s="135"/>
      <c r="AM185" s="135"/>
      <c r="AN185" s="135"/>
      <c r="AO185" s="135"/>
      <c r="AP185" s="135"/>
      <c r="AQ185" s="135"/>
      <c r="AR185" s="135"/>
      <c r="AS185" s="135"/>
      <c r="AT185" s="135"/>
      <c r="AU185" s="135"/>
      <c r="AV185" s="135"/>
      <c r="AW185" s="135"/>
      <c r="AX185" s="135"/>
      <c r="AY185" s="135"/>
      <c r="AZ185" s="135"/>
      <c r="BA185" s="135"/>
      <c r="BB185" s="135"/>
      <c r="BC185" s="135"/>
      <c r="BD185" s="135"/>
      <c r="BE185" s="135"/>
      <c r="BF185" s="135"/>
      <c r="BG185" s="135"/>
      <c r="BH185" s="135"/>
      <c r="BI185" s="135"/>
      <c r="BJ185" s="135"/>
      <c r="BK185" s="135"/>
      <c r="BL185" s="135"/>
      <c r="BM185" s="135"/>
      <c r="BN185" s="135"/>
      <c r="BO185" s="135"/>
      <c r="BP185" s="135"/>
      <c r="BQ185" s="135"/>
      <c r="BR185" s="135"/>
      <c r="BS185" s="135"/>
      <c r="BT185" s="135"/>
    </row>
    <row r="186" spans="1:72" s="152" customFormat="1" x14ac:dyDescent="0.4">
      <c r="A186" s="202"/>
      <c r="B186" s="135"/>
      <c r="C186" s="135"/>
      <c r="D186" s="135"/>
      <c r="E186" s="135"/>
      <c r="F186" s="135"/>
      <c r="G186" s="135"/>
      <c r="H186" s="135"/>
      <c r="I186" s="135"/>
      <c r="J186" s="135"/>
      <c r="K186" s="135"/>
      <c r="L186" s="135"/>
      <c r="M186" s="135"/>
      <c r="N186" s="135"/>
      <c r="O186" s="135"/>
      <c r="P186" s="135"/>
      <c r="Q186" s="135"/>
      <c r="R186" s="135"/>
      <c r="S186" s="135"/>
      <c r="T186" s="135"/>
      <c r="U186" s="135"/>
      <c r="V186" s="135"/>
      <c r="W186" s="135"/>
      <c r="X186" s="135"/>
      <c r="Y186" s="135"/>
      <c r="Z186" s="135"/>
      <c r="AA186" s="135"/>
      <c r="AB186" s="135"/>
      <c r="AC186" s="135"/>
      <c r="AD186" s="135"/>
      <c r="AE186" s="135"/>
      <c r="AF186" s="135"/>
      <c r="AG186" s="135"/>
      <c r="AH186" s="135"/>
      <c r="AI186" s="135"/>
      <c r="AJ186" s="135"/>
      <c r="AK186" s="135"/>
      <c r="AL186" s="135"/>
      <c r="AM186" s="135"/>
      <c r="AN186" s="135"/>
      <c r="AO186" s="135"/>
      <c r="AP186" s="135"/>
      <c r="AQ186" s="135"/>
      <c r="AR186" s="135"/>
      <c r="AS186" s="135"/>
      <c r="AT186" s="135"/>
      <c r="AU186" s="135"/>
      <c r="AV186" s="135"/>
      <c r="AW186" s="135"/>
      <c r="AX186" s="135"/>
      <c r="AY186" s="135"/>
      <c r="AZ186" s="135"/>
      <c r="BA186" s="135"/>
      <c r="BB186" s="135"/>
      <c r="BC186" s="135"/>
      <c r="BD186" s="135"/>
      <c r="BE186" s="135"/>
      <c r="BF186" s="135"/>
      <c r="BG186" s="135"/>
      <c r="BH186" s="135"/>
      <c r="BI186" s="135"/>
      <c r="BJ186" s="135"/>
      <c r="BK186" s="135"/>
      <c r="BL186" s="135"/>
      <c r="BM186" s="135"/>
      <c r="BN186" s="135"/>
      <c r="BO186" s="135"/>
      <c r="BP186" s="135"/>
      <c r="BQ186" s="135"/>
      <c r="BR186" s="135"/>
      <c r="BS186" s="135"/>
      <c r="BT186" s="135"/>
    </row>
    <row r="187" spans="1:72" s="152" customFormat="1" x14ac:dyDescent="0.4">
      <c r="A187" s="135"/>
      <c r="B187" s="135"/>
      <c r="C187" s="135"/>
      <c r="D187" s="135"/>
      <c r="E187" s="135"/>
      <c r="F187" s="135"/>
      <c r="G187" s="135"/>
      <c r="H187" s="135"/>
      <c r="I187" s="135"/>
      <c r="J187" s="135"/>
      <c r="K187" s="135"/>
      <c r="L187" s="135"/>
      <c r="M187" s="135"/>
      <c r="N187" s="135"/>
      <c r="O187" s="135"/>
      <c r="P187" s="135"/>
      <c r="Q187" s="135"/>
      <c r="R187" s="135"/>
      <c r="S187" s="135"/>
      <c r="T187" s="135"/>
      <c r="U187" s="135"/>
      <c r="V187" s="135"/>
      <c r="W187" s="135"/>
      <c r="X187" s="135"/>
      <c r="Y187" s="135"/>
      <c r="Z187" s="135"/>
      <c r="AA187" s="135"/>
      <c r="AB187" s="135"/>
      <c r="AC187" s="135"/>
      <c r="AD187" s="135"/>
      <c r="AE187" s="135"/>
      <c r="AF187" s="135"/>
      <c r="AG187" s="135"/>
      <c r="AH187" s="135"/>
      <c r="AI187" s="135"/>
      <c r="AJ187" s="135"/>
      <c r="AK187" s="135"/>
      <c r="AL187" s="135"/>
      <c r="AM187" s="135"/>
      <c r="AN187" s="135"/>
      <c r="AO187" s="135"/>
      <c r="AP187" s="135"/>
      <c r="AQ187" s="135"/>
      <c r="AR187" s="135"/>
      <c r="AS187" s="135"/>
      <c r="AT187" s="135"/>
      <c r="AU187" s="135"/>
      <c r="AV187" s="135"/>
      <c r="AW187" s="135"/>
      <c r="AX187" s="135"/>
      <c r="AY187" s="135"/>
      <c r="AZ187" s="135"/>
      <c r="BA187" s="135"/>
      <c r="BB187" s="135"/>
      <c r="BC187" s="135"/>
      <c r="BD187" s="135"/>
      <c r="BE187" s="135"/>
      <c r="BF187" s="135"/>
      <c r="BG187" s="135"/>
      <c r="BH187" s="135"/>
      <c r="BI187" s="135"/>
      <c r="BJ187" s="135"/>
      <c r="BK187" s="135"/>
      <c r="BL187" s="135"/>
      <c r="BM187" s="135"/>
      <c r="BN187" s="135"/>
      <c r="BO187" s="135"/>
      <c r="BP187" s="135"/>
      <c r="BQ187" s="135"/>
      <c r="BR187" s="135"/>
      <c r="BS187" s="135"/>
      <c r="BT187" s="135"/>
    </row>
    <row r="188" spans="1:72" s="152" customFormat="1" x14ac:dyDescent="0.4">
      <c r="A188" s="202"/>
      <c r="B188" s="135"/>
      <c r="C188" s="135"/>
      <c r="D188" s="135"/>
      <c r="E188" s="135"/>
      <c r="F188" s="135"/>
      <c r="G188" s="135"/>
      <c r="H188" s="135"/>
      <c r="I188" s="135"/>
      <c r="J188" s="135"/>
      <c r="K188" s="135"/>
      <c r="L188" s="135"/>
      <c r="M188" s="135"/>
      <c r="N188" s="135"/>
      <c r="O188" s="135"/>
      <c r="P188" s="135"/>
      <c r="Q188" s="135"/>
      <c r="R188" s="135"/>
      <c r="S188" s="135"/>
      <c r="T188" s="135"/>
      <c r="U188" s="135"/>
      <c r="V188" s="135"/>
      <c r="W188" s="135"/>
      <c r="X188" s="135"/>
      <c r="Y188" s="135"/>
      <c r="Z188" s="135"/>
      <c r="AA188" s="135"/>
      <c r="AB188" s="135"/>
      <c r="AC188" s="135"/>
      <c r="AD188" s="135"/>
      <c r="AE188" s="135"/>
      <c r="AF188" s="135"/>
      <c r="AG188" s="135"/>
      <c r="AH188" s="135"/>
      <c r="AI188" s="135"/>
      <c r="AJ188" s="135"/>
      <c r="AK188" s="135"/>
      <c r="AL188" s="135"/>
      <c r="AM188" s="135"/>
      <c r="AN188" s="135"/>
      <c r="AO188" s="135"/>
      <c r="AP188" s="135"/>
      <c r="AQ188" s="135"/>
      <c r="AR188" s="135"/>
      <c r="AS188" s="135"/>
      <c r="AT188" s="135"/>
      <c r="AU188" s="135"/>
      <c r="AV188" s="135"/>
      <c r="AW188" s="135"/>
      <c r="AX188" s="135"/>
      <c r="AY188" s="135"/>
      <c r="AZ188" s="135"/>
      <c r="BA188" s="135"/>
      <c r="BB188" s="135"/>
      <c r="BC188" s="135"/>
      <c r="BD188" s="135"/>
      <c r="BE188" s="135"/>
      <c r="BF188" s="135"/>
      <c r="BG188" s="135"/>
      <c r="BH188" s="135"/>
      <c r="BI188" s="135"/>
      <c r="BJ188" s="135"/>
      <c r="BK188" s="135"/>
      <c r="BL188" s="135"/>
      <c r="BM188" s="135"/>
      <c r="BN188" s="135"/>
      <c r="BO188" s="135"/>
      <c r="BP188" s="135"/>
      <c r="BQ188" s="135"/>
      <c r="BR188" s="135"/>
      <c r="BS188" s="135"/>
      <c r="BT188" s="135"/>
    </row>
    <row r="189" spans="1:72" s="152" customFormat="1" x14ac:dyDescent="0.4">
      <c r="A189" s="135"/>
      <c r="B189" s="135"/>
      <c r="C189" s="135"/>
      <c r="D189" s="135"/>
      <c r="E189" s="135"/>
      <c r="F189" s="135"/>
      <c r="G189" s="135"/>
      <c r="H189" s="135"/>
      <c r="I189" s="135"/>
      <c r="J189" s="135"/>
      <c r="K189" s="135"/>
      <c r="L189" s="135"/>
      <c r="M189" s="135"/>
      <c r="N189" s="135"/>
      <c r="O189" s="135"/>
      <c r="P189" s="135"/>
      <c r="Q189" s="135"/>
      <c r="R189" s="135"/>
      <c r="S189" s="135"/>
      <c r="T189" s="135"/>
      <c r="U189" s="135"/>
      <c r="V189" s="135"/>
      <c r="W189" s="135"/>
      <c r="X189" s="135"/>
      <c r="Y189" s="135"/>
      <c r="Z189" s="135"/>
      <c r="AA189" s="135"/>
      <c r="AB189" s="135"/>
      <c r="AC189" s="135"/>
      <c r="AD189" s="135"/>
      <c r="AE189" s="135"/>
      <c r="AF189" s="135"/>
      <c r="AG189" s="135"/>
      <c r="AH189" s="135"/>
      <c r="AI189" s="135"/>
      <c r="AJ189" s="135"/>
      <c r="AK189" s="135"/>
      <c r="AL189" s="135"/>
      <c r="AM189" s="135"/>
      <c r="AN189" s="135"/>
      <c r="AO189" s="135"/>
      <c r="AP189" s="135"/>
      <c r="AQ189" s="135"/>
      <c r="AR189" s="135"/>
      <c r="AS189" s="135"/>
      <c r="AT189" s="135"/>
      <c r="AU189" s="135"/>
      <c r="AV189" s="135"/>
      <c r="AW189" s="135"/>
      <c r="AX189" s="135"/>
      <c r="AY189" s="135"/>
      <c r="AZ189" s="135"/>
      <c r="BA189" s="135"/>
      <c r="BB189" s="135"/>
      <c r="BC189" s="135"/>
      <c r="BD189" s="135"/>
      <c r="BE189" s="135"/>
      <c r="BF189" s="135"/>
      <c r="BG189" s="135"/>
      <c r="BH189" s="135"/>
      <c r="BI189" s="135"/>
      <c r="BJ189" s="135"/>
      <c r="BK189" s="135"/>
      <c r="BL189" s="135"/>
      <c r="BM189" s="135"/>
      <c r="BN189" s="135"/>
      <c r="BO189" s="135"/>
      <c r="BP189" s="135"/>
      <c r="BQ189" s="135"/>
      <c r="BR189" s="135"/>
      <c r="BS189" s="135"/>
      <c r="BT189" s="135"/>
    </row>
    <row r="190" spans="1:72" s="152" customFormat="1" x14ac:dyDescent="0.4">
      <c r="A190" s="201"/>
      <c r="B190" s="135"/>
      <c r="C190" s="135"/>
      <c r="D190" s="135"/>
      <c r="E190" s="135"/>
      <c r="F190" s="135"/>
      <c r="G190" s="135"/>
      <c r="H190" s="135"/>
      <c r="I190" s="135"/>
      <c r="J190" s="135"/>
      <c r="K190" s="135"/>
      <c r="L190" s="135"/>
      <c r="M190" s="135"/>
      <c r="N190" s="135"/>
      <c r="O190" s="135"/>
      <c r="P190" s="135"/>
      <c r="Q190" s="135"/>
      <c r="R190" s="135"/>
      <c r="S190" s="135"/>
      <c r="T190" s="135"/>
      <c r="U190" s="135"/>
      <c r="V190" s="135"/>
      <c r="W190" s="135"/>
      <c r="X190" s="135"/>
      <c r="Y190" s="135"/>
      <c r="Z190" s="135"/>
      <c r="AA190" s="135"/>
      <c r="AB190" s="135"/>
      <c r="AC190" s="135"/>
      <c r="AD190" s="135"/>
      <c r="AE190" s="135"/>
      <c r="AF190" s="135"/>
      <c r="AG190" s="135"/>
      <c r="AH190" s="135"/>
      <c r="AI190" s="135"/>
      <c r="AJ190" s="135"/>
      <c r="AK190" s="135"/>
      <c r="AL190" s="135"/>
      <c r="AM190" s="135"/>
      <c r="AN190" s="135"/>
      <c r="AO190" s="135"/>
      <c r="AP190" s="135"/>
      <c r="AQ190" s="135"/>
      <c r="AR190" s="135"/>
      <c r="AS190" s="135"/>
      <c r="AT190" s="135"/>
      <c r="AU190" s="135"/>
      <c r="AV190" s="135"/>
      <c r="AW190" s="135"/>
      <c r="AX190" s="135"/>
      <c r="AY190" s="135"/>
      <c r="AZ190" s="135"/>
      <c r="BA190" s="135"/>
      <c r="BB190" s="135"/>
      <c r="BC190" s="135"/>
      <c r="BD190" s="135"/>
      <c r="BE190" s="135"/>
      <c r="BF190" s="135"/>
      <c r="BG190" s="135"/>
      <c r="BH190" s="135"/>
      <c r="BI190" s="135"/>
      <c r="BJ190" s="135"/>
      <c r="BK190" s="135"/>
      <c r="BL190" s="135"/>
      <c r="BM190" s="135"/>
      <c r="BN190" s="135"/>
      <c r="BO190" s="135"/>
      <c r="BP190" s="135"/>
      <c r="BQ190" s="135"/>
      <c r="BR190" s="135"/>
      <c r="BS190" s="135"/>
      <c r="BT190" s="135"/>
    </row>
    <row r="191" spans="1:72" s="152" customFormat="1" x14ac:dyDescent="0.4">
      <c r="A191" s="135"/>
      <c r="B191" s="135"/>
      <c r="C191" s="135"/>
      <c r="D191" s="135"/>
      <c r="E191" s="135"/>
      <c r="F191" s="135"/>
      <c r="G191" s="135"/>
      <c r="H191" s="135"/>
      <c r="I191" s="135"/>
      <c r="J191" s="135"/>
      <c r="K191" s="135"/>
      <c r="L191" s="135"/>
      <c r="M191" s="135"/>
      <c r="N191" s="135"/>
      <c r="O191" s="135"/>
      <c r="P191" s="135"/>
      <c r="Q191" s="135"/>
      <c r="R191" s="135"/>
      <c r="S191" s="135"/>
      <c r="T191" s="135"/>
      <c r="U191" s="135"/>
      <c r="V191" s="135"/>
      <c r="W191" s="135"/>
      <c r="X191" s="135"/>
      <c r="Y191" s="135"/>
      <c r="Z191" s="135"/>
      <c r="AA191" s="135"/>
      <c r="AB191" s="135"/>
      <c r="AC191" s="135"/>
      <c r="AD191" s="135"/>
      <c r="AE191" s="135"/>
      <c r="AF191" s="135"/>
      <c r="AG191" s="135"/>
      <c r="AH191" s="135"/>
      <c r="AI191" s="135"/>
      <c r="AJ191" s="135"/>
      <c r="AK191" s="135"/>
      <c r="AL191" s="135"/>
      <c r="AM191" s="135"/>
      <c r="AN191" s="135"/>
      <c r="AO191" s="135"/>
      <c r="AP191" s="135"/>
      <c r="AQ191" s="135"/>
      <c r="AR191" s="135"/>
      <c r="AS191" s="135"/>
      <c r="AT191" s="135"/>
      <c r="AU191" s="135"/>
      <c r="AV191" s="135"/>
      <c r="AW191" s="135"/>
      <c r="AX191" s="135"/>
      <c r="AY191" s="135"/>
      <c r="AZ191" s="135"/>
      <c r="BA191" s="135"/>
      <c r="BB191" s="135"/>
      <c r="BC191" s="135"/>
      <c r="BD191" s="135"/>
      <c r="BE191" s="135"/>
      <c r="BF191" s="135"/>
      <c r="BG191" s="135"/>
      <c r="BH191" s="135"/>
      <c r="BI191" s="135"/>
      <c r="BJ191" s="135"/>
      <c r="BK191" s="135"/>
      <c r="BL191" s="135"/>
      <c r="BM191" s="135"/>
      <c r="BN191" s="135"/>
      <c r="BO191" s="135"/>
      <c r="BP191" s="135"/>
      <c r="BQ191" s="135"/>
      <c r="BR191" s="135"/>
      <c r="BS191" s="135"/>
      <c r="BT191" s="135"/>
    </row>
    <row r="192" spans="1:72" s="152" customFormat="1" x14ac:dyDescent="0.4">
      <c r="A192" s="135"/>
      <c r="B192" s="135"/>
      <c r="C192" s="135"/>
      <c r="D192" s="135"/>
      <c r="E192" s="135"/>
      <c r="F192" s="135"/>
      <c r="G192" s="135"/>
      <c r="H192" s="135"/>
      <c r="I192" s="135"/>
      <c r="J192" s="135"/>
      <c r="K192" s="135"/>
      <c r="L192" s="135"/>
      <c r="M192" s="135"/>
      <c r="N192" s="135"/>
      <c r="O192" s="135"/>
      <c r="P192" s="135"/>
      <c r="Q192" s="135"/>
      <c r="R192" s="135"/>
      <c r="S192" s="135"/>
      <c r="T192" s="135"/>
      <c r="U192" s="135"/>
      <c r="V192" s="135"/>
      <c r="W192" s="135"/>
      <c r="X192" s="135"/>
      <c r="Y192" s="135"/>
      <c r="Z192" s="135"/>
      <c r="AA192" s="135"/>
      <c r="AB192" s="135"/>
      <c r="AC192" s="135"/>
      <c r="AD192" s="135"/>
      <c r="AE192" s="135"/>
      <c r="AF192" s="135"/>
      <c r="AG192" s="135"/>
      <c r="AH192" s="135"/>
      <c r="AI192" s="135"/>
      <c r="AJ192" s="135"/>
      <c r="AK192" s="135"/>
      <c r="AL192" s="135"/>
      <c r="AM192" s="135"/>
      <c r="AN192" s="135"/>
      <c r="AO192" s="135"/>
      <c r="AP192" s="135"/>
      <c r="AQ192" s="135"/>
      <c r="AR192" s="135"/>
      <c r="AS192" s="135"/>
      <c r="AT192" s="135"/>
      <c r="AU192" s="135"/>
      <c r="AV192" s="135"/>
      <c r="AW192" s="135"/>
      <c r="AX192" s="135"/>
      <c r="AY192" s="135"/>
      <c r="AZ192" s="135"/>
      <c r="BA192" s="135"/>
      <c r="BB192" s="135"/>
      <c r="BC192" s="135"/>
      <c r="BD192" s="135"/>
      <c r="BE192" s="135"/>
      <c r="BF192" s="135"/>
      <c r="BG192" s="135"/>
      <c r="BH192" s="135"/>
      <c r="BI192" s="135"/>
      <c r="BJ192" s="135"/>
      <c r="BK192" s="135"/>
      <c r="BL192" s="135"/>
      <c r="BM192" s="135"/>
      <c r="BN192" s="135"/>
      <c r="BO192" s="135"/>
      <c r="BP192" s="135"/>
      <c r="BQ192" s="135"/>
      <c r="BR192" s="135"/>
      <c r="BS192" s="135"/>
      <c r="BT192" s="135"/>
    </row>
    <row r="193" spans="1:72" s="152" customFormat="1" x14ac:dyDescent="0.4">
      <c r="A193" s="135"/>
      <c r="B193" s="135"/>
      <c r="C193" s="135"/>
      <c r="D193" s="135"/>
      <c r="E193" s="135"/>
      <c r="F193" s="135"/>
      <c r="G193" s="135"/>
      <c r="H193" s="135"/>
      <c r="I193" s="135"/>
      <c r="J193" s="135"/>
      <c r="K193" s="135"/>
      <c r="L193" s="135"/>
      <c r="M193" s="135"/>
      <c r="N193" s="135"/>
      <c r="O193" s="135"/>
      <c r="P193" s="135"/>
      <c r="Q193" s="135"/>
      <c r="R193" s="135"/>
      <c r="S193" s="135"/>
      <c r="T193" s="135"/>
      <c r="U193" s="135"/>
      <c r="V193" s="135"/>
      <c r="W193" s="135"/>
      <c r="X193" s="135"/>
      <c r="Y193" s="135"/>
      <c r="Z193" s="135"/>
      <c r="AA193" s="135"/>
      <c r="AB193" s="135"/>
      <c r="AC193" s="135"/>
      <c r="AD193" s="135"/>
      <c r="AE193" s="135"/>
      <c r="AF193" s="135"/>
      <c r="AG193" s="135"/>
      <c r="AH193" s="135"/>
      <c r="AI193" s="135"/>
      <c r="AJ193" s="135"/>
      <c r="AK193" s="135"/>
      <c r="AL193" s="135"/>
      <c r="AM193" s="135"/>
      <c r="AN193" s="135"/>
      <c r="AO193" s="135"/>
      <c r="AP193" s="135"/>
      <c r="AQ193" s="135"/>
      <c r="AR193" s="135"/>
      <c r="AS193" s="135"/>
      <c r="AT193" s="135"/>
      <c r="AU193" s="135"/>
      <c r="AV193" s="135"/>
      <c r="AW193" s="135"/>
      <c r="AX193" s="135"/>
      <c r="AY193" s="135"/>
      <c r="AZ193" s="135"/>
      <c r="BA193" s="135"/>
      <c r="BB193" s="135"/>
      <c r="BC193" s="135"/>
      <c r="BD193" s="135"/>
      <c r="BE193" s="135"/>
      <c r="BF193" s="135"/>
      <c r="BG193" s="135"/>
      <c r="BH193" s="135"/>
      <c r="BI193" s="135"/>
      <c r="BJ193" s="135"/>
      <c r="BK193" s="135"/>
      <c r="BL193" s="135"/>
      <c r="BM193" s="135"/>
      <c r="BN193" s="135"/>
      <c r="BO193" s="135"/>
      <c r="BP193" s="135"/>
      <c r="BQ193" s="135"/>
      <c r="BR193" s="135"/>
      <c r="BS193" s="135"/>
      <c r="BT193" s="135"/>
    </row>
    <row r="194" spans="1:72" s="152" customFormat="1" x14ac:dyDescent="0.4">
      <c r="A194" s="135"/>
      <c r="B194" s="135"/>
      <c r="C194" s="135"/>
      <c r="D194" s="135"/>
      <c r="E194" s="135"/>
      <c r="F194" s="135"/>
      <c r="G194" s="135"/>
      <c r="H194" s="135"/>
      <c r="I194" s="135"/>
      <c r="J194" s="135"/>
      <c r="K194" s="135"/>
      <c r="L194" s="135"/>
      <c r="M194" s="135"/>
      <c r="N194" s="135"/>
      <c r="O194" s="135"/>
      <c r="P194" s="135"/>
      <c r="Q194" s="135"/>
      <c r="R194" s="135"/>
      <c r="S194" s="135"/>
      <c r="T194" s="135"/>
      <c r="U194" s="135"/>
      <c r="V194" s="135"/>
      <c r="W194" s="135"/>
      <c r="X194" s="135"/>
      <c r="Y194" s="135"/>
      <c r="Z194" s="135"/>
      <c r="AA194" s="135"/>
      <c r="AB194" s="135"/>
      <c r="AC194" s="135"/>
      <c r="AD194" s="135"/>
      <c r="AE194" s="135"/>
      <c r="AF194" s="135"/>
      <c r="AG194" s="135"/>
      <c r="AH194" s="135"/>
      <c r="AI194" s="135"/>
      <c r="AJ194" s="135"/>
      <c r="AK194" s="135"/>
      <c r="AL194" s="135"/>
      <c r="AM194" s="135"/>
      <c r="AN194" s="135"/>
      <c r="AO194" s="135"/>
      <c r="AP194" s="135"/>
      <c r="AQ194" s="135"/>
      <c r="AR194" s="135"/>
      <c r="AS194" s="135"/>
      <c r="AT194" s="135"/>
      <c r="AU194" s="135"/>
      <c r="AV194" s="135"/>
      <c r="AW194" s="135"/>
      <c r="AX194" s="135"/>
      <c r="AY194" s="135"/>
      <c r="AZ194" s="135"/>
      <c r="BA194" s="135"/>
      <c r="BB194" s="135"/>
      <c r="BC194" s="135"/>
      <c r="BD194" s="135"/>
      <c r="BE194" s="135"/>
      <c r="BF194" s="135"/>
      <c r="BG194" s="135"/>
      <c r="BH194" s="135"/>
      <c r="BI194" s="135"/>
      <c r="BJ194" s="135"/>
      <c r="BK194" s="135"/>
      <c r="BL194" s="135"/>
      <c r="BM194" s="135"/>
      <c r="BN194" s="135"/>
      <c r="BO194" s="135"/>
      <c r="BP194" s="135"/>
      <c r="BQ194" s="135"/>
      <c r="BR194" s="135"/>
      <c r="BS194" s="135"/>
      <c r="BT194" s="135"/>
    </row>
    <row r="195" spans="1:72" s="152" customFormat="1" x14ac:dyDescent="0.4">
      <c r="A195" s="191"/>
      <c r="B195" s="135"/>
      <c r="C195" s="135"/>
      <c r="D195" s="135"/>
      <c r="E195" s="135"/>
      <c r="F195" s="135"/>
      <c r="G195" s="135"/>
      <c r="H195" s="135"/>
      <c r="I195" s="135"/>
      <c r="J195" s="135"/>
      <c r="K195" s="135"/>
      <c r="L195" s="135"/>
      <c r="M195" s="135"/>
      <c r="N195" s="135"/>
      <c r="O195" s="135"/>
      <c r="P195" s="135"/>
      <c r="Q195" s="135"/>
      <c r="R195" s="135"/>
      <c r="S195" s="135"/>
      <c r="T195" s="135"/>
      <c r="U195" s="135"/>
      <c r="V195" s="135"/>
      <c r="W195" s="135"/>
      <c r="X195" s="135"/>
      <c r="Y195" s="135"/>
      <c r="Z195" s="135"/>
      <c r="AA195" s="135"/>
      <c r="AB195" s="135"/>
      <c r="AC195" s="135"/>
      <c r="AD195" s="135"/>
      <c r="AE195" s="135"/>
      <c r="AF195" s="135"/>
      <c r="AG195" s="135"/>
      <c r="AH195" s="135"/>
      <c r="AI195" s="135"/>
      <c r="AJ195" s="135"/>
      <c r="AK195" s="135"/>
      <c r="AL195" s="135"/>
      <c r="AM195" s="135"/>
      <c r="AN195" s="135"/>
      <c r="AO195" s="135"/>
      <c r="AP195" s="135"/>
      <c r="AQ195" s="135"/>
      <c r="AR195" s="135"/>
      <c r="AS195" s="135"/>
      <c r="AT195" s="135"/>
      <c r="AU195" s="135"/>
      <c r="AV195" s="135"/>
      <c r="AW195" s="135"/>
      <c r="AX195" s="135"/>
      <c r="AY195" s="135"/>
      <c r="AZ195" s="135"/>
      <c r="BA195" s="135"/>
      <c r="BB195" s="135"/>
      <c r="BC195" s="135"/>
      <c r="BD195" s="135"/>
      <c r="BE195" s="135"/>
      <c r="BF195" s="135"/>
      <c r="BG195" s="135"/>
      <c r="BH195" s="135"/>
      <c r="BI195" s="135"/>
      <c r="BJ195" s="135"/>
      <c r="BK195" s="135"/>
      <c r="BL195" s="135"/>
      <c r="BM195" s="135"/>
      <c r="BN195" s="135"/>
      <c r="BO195" s="135"/>
      <c r="BP195" s="135"/>
      <c r="BQ195" s="135"/>
      <c r="BR195" s="135"/>
      <c r="BS195" s="135"/>
      <c r="BT195" s="135"/>
    </row>
    <row r="196" spans="1:72" s="152" customFormat="1" x14ac:dyDescent="0.4">
      <c r="A196" s="135"/>
      <c r="B196" s="135"/>
      <c r="C196" s="135"/>
      <c r="D196" s="135"/>
      <c r="E196" s="135"/>
      <c r="F196" s="135"/>
      <c r="G196" s="135"/>
      <c r="H196" s="135"/>
      <c r="I196" s="135"/>
      <c r="J196" s="135"/>
      <c r="K196" s="135"/>
      <c r="L196" s="135"/>
      <c r="M196" s="135"/>
      <c r="N196" s="135"/>
      <c r="O196" s="135"/>
      <c r="P196" s="135"/>
      <c r="Q196" s="135"/>
      <c r="R196" s="135"/>
      <c r="S196" s="135"/>
      <c r="T196" s="135"/>
      <c r="U196" s="135"/>
      <c r="V196" s="135"/>
      <c r="W196" s="135"/>
      <c r="X196" s="135"/>
      <c r="Y196" s="135"/>
      <c r="Z196" s="135"/>
      <c r="AA196" s="135"/>
      <c r="AB196" s="135"/>
      <c r="AC196" s="135"/>
      <c r="AD196" s="135"/>
      <c r="AE196" s="135"/>
      <c r="AF196" s="135"/>
      <c r="AG196" s="135"/>
      <c r="AH196" s="135"/>
      <c r="AI196" s="135"/>
      <c r="AJ196" s="135"/>
      <c r="AK196" s="135"/>
      <c r="AL196" s="135"/>
      <c r="AM196" s="135"/>
      <c r="AN196" s="135"/>
      <c r="AO196" s="135"/>
      <c r="AP196" s="135"/>
      <c r="AQ196" s="135"/>
      <c r="AR196" s="135"/>
      <c r="AS196" s="135"/>
      <c r="AT196" s="135"/>
      <c r="AU196" s="135"/>
      <c r="AV196" s="135"/>
      <c r="AW196" s="135"/>
      <c r="AX196" s="135"/>
      <c r="AY196" s="135"/>
      <c r="AZ196" s="135"/>
      <c r="BA196" s="135"/>
      <c r="BB196" s="135"/>
      <c r="BC196" s="135"/>
      <c r="BD196" s="135"/>
      <c r="BE196" s="135"/>
      <c r="BF196" s="135"/>
      <c r="BG196" s="135"/>
      <c r="BH196" s="135"/>
      <c r="BI196" s="135"/>
      <c r="BJ196" s="135"/>
      <c r="BK196" s="135"/>
      <c r="BL196" s="135"/>
      <c r="BM196" s="135"/>
      <c r="BN196" s="135"/>
      <c r="BO196" s="135"/>
      <c r="BP196" s="135"/>
      <c r="BQ196" s="135"/>
      <c r="BR196" s="135"/>
      <c r="BS196" s="135"/>
      <c r="BT196" s="135"/>
    </row>
    <row r="197" spans="1:72" s="152" customFormat="1" x14ac:dyDescent="0.4">
      <c r="A197" s="201"/>
      <c r="B197" s="135"/>
      <c r="C197" s="135"/>
      <c r="D197" s="135"/>
      <c r="E197" s="135"/>
      <c r="F197" s="135"/>
      <c r="G197" s="135"/>
      <c r="H197" s="135"/>
      <c r="I197" s="135"/>
      <c r="J197" s="135"/>
      <c r="K197" s="135"/>
      <c r="L197" s="135"/>
      <c r="M197" s="135"/>
      <c r="N197" s="135"/>
      <c r="O197" s="135"/>
      <c r="P197" s="135"/>
      <c r="Q197" s="135"/>
      <c r="R197" s="135"/>
      <c r="S197" s="135"/>
      <c r="T197" s="135"/>
      <c r="U197" s="135"/>
      <c r="V197" s="135"/>
      <c r="W197" s="135"/>
      <c r="X197" s="135"/>
      <c r="Y197" s="135"/>
      <c r="Z197" s="135"/>
      <c r="AA197" s="135"/>
      <c r="AB197" s="135"/>
      <c r="AC197" s="135"/>
      <c r="AD197" s="135"/>
      <c r="AE197" s="135"/>
      <c r="AF197" s="135"/>
      <c r="AG197" s="135"/>
      <c r="AH197" s="135"/>
      <c r="AI197" s="135"/>
      <c r="AJ197" s="135"/>
      <c r="AK197" s="135"/>
      <c r="AL197" s="135"/>
      <c r="AM197" s="135"/>
      <c r="AN197" s="135"/>
      <c r="AO197" s="135"/>
      <c r="AP197" s="135"/>
      <c r="AQ197" s="135"/>
      <c r="AR197" s="135"/>
      <c r="AS197" s="135"/>
      <c r="AT197" s="135"/>
      <c r="AU197" s="135"/>
      <c r="AV197" s="135"/>
      <c r="AW197" s="135"/>
      <c r="AX197" s="135"/>
      <c r="AY197" s="135"/>
      <c r="AZ197" s="135"/>
      <c r="BA197" s="135"/>
      <c r="BB197" s="135"/>
      <c r="BC197" s="135"/>
      <c r="BD197" s="135"/>
      <c r="BE197" s="135"/>
      <c r="BF197" s="135"/>
      <c r="BG197" s="135"/>
      <c r="BH197" s="135"/>
      <c r="BI197" s="135"/>
      <c r="BJ197" s="135"/>
      <c r="BK197" s="135"/>
      <c r="BL197" s="135"/>
      <c r="BM197" s="135"/>
      <c r="BN197" s="135"/>
      <c r="BO197" s="135"/>
      <c r="BP197" s="135"/>
      <c r="BQ197" s="135"/>
      <c r="BR197" s="135"/>
      <c r="BS197" s="135"/>
      <c r="BT197" s="135"/>
    </row>
    <row r="198" spans="1:72" s="152" customFormat="1" x14ac:dyDescent="0.4">
      <c r="A198" s="135"/>
      <c r="B198" s="135"/>
      <c r="C198" s="135"/>
      <c r="D198" s="135"/>
      <c r="E198" s="135"/>
      <c r="F198" s="135"/>
      <c r="G198" s="135"/>
      <c r="H198" s="135"/>
      <c r="I198" s="135"/>
      <c r="J198" s="135"/>
      <c r="K198" s="135"/>
      <c r="L198" s="135"/>
      <c r="M198" s="135"/>
      <c r="N198" s="135"/>
      <c r="O198" s="135"/>
      <c r="P198" s="135"/>
      <c r="Q198" s="135"/>
      <c r="R198" s="135"/>
      <c r="S198" s="135"/>
      <c r="T198" s="135"/>
      <c r="U198" s="135"/>
      <c r="V198" s="135"/>
      <c r="W198" s="135"/>
      <c r="X198" s="135"/>
      <c r="Y198" s="135"/>
      <c r="Z198" s="135"/>
      <c r="AA198" s="135"/>
      <c r="AB198" s="135"/>
      <c r="AC198" s="135"/>
      <c r="AD198" s="135"/>
      <c r="AE198" s="135"/>
      <c r="AF198" s="135"/>
      <c r="AG198" s="135"/>
      <c r="AH198" s="135"/>
      <c r="AI198" s="135"/>
      <c r="AJ198" s="135"/>
      <c r="AK198" s="135"/>
      <c r="AL198" s="135"/>
      <c r="AM198" s="135"/>
      <c r="AN198" s="135"/>
      <c r="AO198" s="135"/>
      <c r="AP198" s="135"/>
      <c r="AQ198" s="135"/>
      <c r="AR198" s="135"/>
      <c r="AS198" s="135"/>
      <c r="AT198" s="135"/>
      <c r="AU198" s="135"/>
      <c r="AV198" s="135"/>
      <c r="AW198" s="135"/>
      <c r="AX198" s="135"/>
      <c r="AY198" s="135"/>
      <c r="AZ198" s="135"/>
      <c r="BA198" s="135"/>
      <c r="BB198" s="135"/>
      <c r="BC198" s="135"/>
      <c r="BD198" s="135"/>
      <c r="BE198" s="135"/>
      <c r="BF198" s="135"/>
      <c r="BG198" s="135"/>
      <c r="BH198" s="135"/>
      <c r="BI198" s="135"/>
      <c r="BJ198" s="135"/>
      <c r="BK198" s="135"/>
      <c r="BL198" s="135"/>
      <c r="BM198" s="135"/>
      <c r="BN198" s="135"/>
      <c r="BO198" s="135"/>
      <c r="BP198" s="135"/>
      <c r="BQ198" s="135"/>
      <c r="BR198" s="135"/>
      <c r="BS198" s="135"/>
      <c r="BT198" s="135"/>
    </row>
    <row r="199" spans="1:72" s="152" customFormat="1" x14ac:dyDescent="0.4">
      <c r="A199" s="135"/>
      <c r="B199" s="135"/>
      <c r="C199" s="135"/>
      <c r="D199" s="135"/>
      <c r="E199" s="135"/>
      <c r="F199" s="135"/>
      <c r="G199" s="135"/>
      <c r="H199" s="135"/>
      <c r="I199" s="135"/>
      <c r="J199" s="135"/>
      <c r="K199" s="135"/>
      <c r="L199" s="135"/>
      <c r="M199" s="135"/>
      <c r="N199" s="135"/>
      <c r="O199" s="135"/>
      <c r="P199" s="135"/>
      <c r="Q199" s="135"/>
      <c r="R199" s="135"/>
      <c r="S199" s="135"/>
      <c r="T199" s="135"/>
      <c r="U199" s="135"/>
      <c r="V199" s="135"/>
      <c r="W199" s="135"/>
      <c r="X199" s="135"/>
      <c r="Y199" s="135"/>
      <c r="Z199" s="135"/>
      <c r="AA199" s="135"/>
      <c r="AB199" s="135"/>
      <c r="AC199" s="135"/>
      <c r="AD199" s="135"/>
      <c r="AE199" s="135"/>
      <c r="AF199" s="135"/>
      <c r="AG199" s="135"/>
      <c r="AH199" s="135"/>
      <c r="AI199" s="135"/>
      <c r="AJ199" s="135"/>
      <c r="AK199" s="135"/>
      <c r="AL199" s="135"/>
      <c r="AM199" s="135"/>
      <c r="AN199" s="135"/>
      <c r="AO199" s="135"/>
      <c r="AP199" s="135"/>
      <c r="AQ199" s="135"/>
      <c r="AR199" s="135"/>
      <c r="AS199" s="135"/>
      <c r="AT199" s="135"/>
      <c r="AU199" s="135"/>
      <c r="AV199" s="135"/>
      <c r="AW199" s="135"/>
      <c r="AX199" s="135"/>
      <c r="AY199" s="135"/>
      <c r="AZ199" s="135"/>
      <c r="BA199" s="135"/>
      <c r="BB199" s="135"/>
      <c r="BC199" s="135"/>
      <c r="BD199" s="135"/>
      <c r="BE199" s="135"/>
      <c r="BF199" s="135"/>
      <c r="BG199" s="135"/>
      <c r="BH199" s="135"/>
      <c r="BI199" s="135"/>
      <c r="BJ199" s="135"/>
      <c r="BK199" s="135"/>
      <c r="BL199" s="135"/>
      <c r="BM199" s="135"/>
      <c r="BN199" s="135"/>
      <c r="BO199" s="135"/>
      <c r="BP199" s="135"/>
      <c r="BQ199" s="135"/>
      <c r="BR199" s="135"/>
      <c r="BS199" s="135"/>
      <c r="BT199" s="135"/>
    </row>
    <row r="200" spans="1:72" s="152" customFormat="1" x14ac:dyDescent="0.4">
      <c r="A200" s="135"/>
      <c r="B200" s="135"/>
      <c r="C200" s="135"/>
      <c r="D200" s="135"/>
      <c r="E200" s="135"/>
      <c r="F200" s="135"/>
      <c r="G200" s="135"/>
      <c r="H200" s="135"/>
      <c r="I200" s="135"/>
      <c r="J200" s="135"/>
      <c r="K200" s="135"/>
      <c r="L200" s="135"/>
      <c r="M200" s="135"/>
      <c r="N200" s="135"/>
      <c r="O200" s="135"/>
      <c r="P200" s="135"/>
      <c r="Q200" s="135"/>
      <c r="R200" s="135"/>
      <c r="S200" s="135"/>
      <c r="T200" s="135"/>
      <c r="U200" s="135"/>
      <c r="V200" s="135"/>
      <c r="W200" s="135"/>
      <c r="X200" s="135"/>
      <c r="Y200" s="135"/>
      <c r="Z200" s="135"/>
      <c r="AA200" s="135"/>
      <c r="AB200" s="135"/>
      <c r="AC200" s="135"/>
      <c r="AD200" s="135"/>
      <c r="AE200" s="135"/>
      <c r="AF200" s="135"/>
      <c r="AG200" s="135"/>
      <c r="AH200" s="135"/>
      <c r="AI200" s="135"/>
      <c r="AJ200" s="135"/>
      <c r="AK200" s="135"/>
      <c r="AL200" s="135"/>
      <c r="AM200" s="135"/>
      <c r="AN200" s="135"/>
      <c r="AO200" s="135"/>
      <c r="AP200" s="135"/>
      <c r="AQ200" s="135"/>
      <c r="AR200" s="135"/>
      <c r="AS200" s="135"/>
      <c r="AT200" s="135"/>
      <c r="AU200" s="135"/>
      <c r="AV200" s="135"/>
      <c r="AW200" s="135"/>
      <c r="AX200" s="135"/>
      <c r="AY200" s="135"/>
      <c r="AZ200" s="135"/>
      <c r="BA200" s="135"/>
      <c r="BB200" s="135"/>
      <c r="BC200" s="135"/>
      <c r="BD200" s="135"/>
      <c r="BE200" s="135"/>
      <c r="BF200" s="135"/>
      <c r="BG200" s="135"/>
      <c r="BH200" s="135"/>
      <c r="BI200" s="135"/>
      <c r="BJ200" s="135"/>
      <c r="BK200" s="135"/>
      <c r="BL200" s="135"/>
      <c r="BM200" s="135"/>
      <c r="BN200" s="135"/>
      <c r="BO200" s="135"/>
      <c r="BP200" s="135"/>
      <c r="BQ200" s="135"/>
      <c r="BR200" s="135"/>
      <c r="BS200" s="135"/>
      <c r="BT200" s="135"/>
    </row>
    <row r="201" spans="1:72" s="152" customFormat="1" x14ac:dyDescent="0.4">
      <c r="A201" s="135"/>
      <c r="B201" s="135"/>
      <c r="C201" s="135"/>
      <c r="D201" s="135"/>
      <c r="E201" s="135"/>
      <c r="F201" s="135"/>
      <c r="G201" s="135"/>
      <c r="H201" s="135"/>
      <c r="I201" s="135"/>
      <c r="J201" s="135"/>
      <c r="K201" s="135"/>
      <c r="L201" s="135"/>
      <c r="M201" s="135"/>
      <c r="N201" s="135"/>
      <c r="O201" s="135"/>
      <c r="P201" s="135"/>
      <c r="Q201" s="135"/>
      <c r="R201" s="135"/>
      <c r="S201" s="135"/>
      <c r="T201" s="135"/>
      <c r="U201" s="135"/>
      <c r="V201" s="135"/>
      <c r="W201" s="135"/>
      <c r="X201" s="135"/>
      <c r="Y201" s="135"/>
      <c r="Z201" s="135"/>
      <c r="AA201" s="135"/>
      <c r="AB201" s="135"/>
      <c r="AC201" s="135"/>
      <c r="AD201" s="135"/>
      <c r="AE201" s="135"/>
      <c r="AF201" s="135"/>
      <c r="AG201" s="135"/>
      <c r="AH201" s="135"/>
      <c r="AI201" s="135"/>
      <c r="AJ201" s="135"/>
      <c r="AK201" s="135"/>
      <c r="AL201" s="135"/>
      <c r="AM201" s="135"/>
      <c r="AN201" s="135"/>
      <c r="AO201" s="135"/>
      <c r="AP201" s="135"/>
      <c r="AQ201" s="135"/>
      <c r="AR201" s="135"/>
      <c r="AS201" s="135"/>
      <c r="AT201" s="135"/>
      <c r="AU201" s="135"/>
      <c r="AV201" s="135"/>
      <c r="AW201" s="135"/>
      <c r="AX201" s="135"/>
      <c r="AY201" s="135"/>
      <c r="AZ201" s="135"/>
      <c r="BA201" s="135"/>
      <c r="BB201" s="135"/>
      <c r="BC201" s="135"/>
      <c r="BD201" s="135"/>
      <c r="BE201" s="135"/>
      <c r="BF201" s="135"/>
      <c r="BG201" s="135"/>
      <c r="BH201" s="135"/>
      <c r="BI201" s="135"/>
      <c r="BJ201" s="135"/>
      <c r="BK201" s="135"/>
      <c r="BL201" s="135"/>
      <c r="BM201" s="135"/>
      <c r="BN201" s="135"/>
      <c r="BO201" s="135"/>
      <c r="BP201" s="135"/>
      <c r="BQ201" s="135"/>
      <c r="BR201" s="135"/>
      <c r="BS201" s="135"/>
      <c r="BT201" s="135"/>
    </row>
    <row r="202" spans="1:72" s="152" customFormat="1" x14ac:dyDescent="0.4">
      <c r="A202" s="135"/>
      <c r="B202" s="135"/>
      <c r="C202" s="135"/>
      <c r="D202" s="135"/>
      <c r="E202" s="135"/>
      <c r="F202" s="135"/>
      <c r="G202" s="135"/>
      <c r="H202" s="135"/>
      <c r="I202" s="135"/>
      <c r="J202" s="135"/>
      <c r="K202" s="135"/>
      <c r="L202" s="135"/>
      <c r="M202" s="135"/>
      <c r="N202" s="135"/>
      <c r="O202" s="135"/>
      <c r="P202" s="135"/>
      <c r="Q202" s="135"/>
      <c r="R202" s="135"/>
      <c r="S202" s="135"/>
      <c r="T202" s="135"/>
      <c r="U202" s="135"/>
      <c r="V202" s="135"/>
      <c r="W202" s="135"/>
      <c r="X202" s="135"/>
      <c r="Y202" s="135"/>
      <c r="Z202" s="135"/>
      <c r="AA202" s="135"/>
      <c r="AB202" s="135"/>
      <c r="AC202" s="135"/>
      <c r="AD202" s="135"/>
      <c r="AE202" s="135"/>
      <c r="AF202" s="135"/>
      <c r="AG202" s="135"/>
      <c r="AH202" s="135"/>
      <c r="AI202" s="135"/>
      <c r="AJ202" s="135"/>
      <c r="AK202" s="135"/>
      <c r="AL202" s="135"/>
      <c r="AM202" s="135"/>
      <c r="AN202" s="135"/>
      <c r="AO202" s="135"/>
      <c r="AP202" s="135"/>
      <c r="AQ202" s="135"/>
      <c r="AR202" s="135"/>
      <c r="AS202" s="135"/>
      <c r="AT202" s="135"/>
      <c r="AU202" s="135"/>
      <c r="AV202" s="135"/>
      <c r="AW202" s="135"/>
      <c r="AX202" s="135"/>
      <c r="AY202" s="135"/>
      <c r="AZ202" s="135"/>
      <c r="BA202" s="135"/>
      <c r="BB202" s="135"/>
      <c r="BC202" s="135"/>
      <c r="BD202" s="135"/>
      <c r="BE202" s="135"/>
      <c r="BF202" s="135"/>
      <c r="BG202" s="135"/>
      <c r="BH202" s="135"/>
      <c r="BI202" s="135"/>
      <c r="BJ202" s="135"/>
      <c r="BK202" s="135"/>
      <c r="BL202" s="135"/>
      <c r="BM202" s="135"/>
      <c r="BN202" s="135"/>
      <c r="BO202" s="135"/>
      <c r="BP202" s="135"/>
      <c r="BQ202" s="135"/>
      <c r="BR202" s="135"/>
      <c r="BS202" s="135"/>
      <c r="BT202" s="135"/>
    </row>
    <row r="203" spans="1:72" s="152" customFormat="1" x14ac:dyDescent="0.4">
      <c r="A203" s="135"/>
      <c r="B203" s="135"/>
      <c r="C203" s="135"/>
      <c r="D203" s="135"/>
      <c r="E203" s="135"/>
      <c r="F203" s="135"/>
      <c r="G203" s="135"/>
      <c r="H203" s="135"/>
      <c r="I203" s="135"/>
      <c r="J203" s="135"/>
      <c r="K203" s="135"/>
      <c r="L203" s="135"/>
      <c r="M203" s="135"/>
      <c r="N203" s="135"/>
      <c r="O203" s="135"/>
      <c r="P203" s="135"/>
      <c r="Q203" s="135"/>
      <c r="R203" s="135"/>
      <c r="S203" s="135"/>
      <c r="T203" s="135"/>
      <c r="U203" s="135"/>
      <c r="V203" s="135"/>
      <c r="W203" s="135"/>
      <c r="X203" s="135"/>
      <c r="Y203" s="135"/>
      <c r="Z203" s="135"/>
      <c r="AA203" s="135"/>
      <c r="AB203" s="135"/>
      <c r="AC203" s="135"/>
      <c r="AD203" s="135"/>
      <c r="AE203" s="135"/>
      <c r="AF203" s="135"/>
      <c r="AG203" s="135"/>
      <c r="AH203" s="135"/>
      <c r="AI203" s="135"/>
      <c r="AJ203" s="135"/>
      <c r="AK203" s="135"/>
      <c r="AL203" s="135"/>
      <c r="AM203" s="135"/>
      <c r="AN203" s="135"/>
      <c r="AO203" s="135"/>
      <c r="AP203" s="135"/>
      <c r="AQ203" s="135"/>
      <c r="AR203" s="135"/>
      <c r="AS203" s="135"/>
      <c r="AT203" s="135"/>
      <c r="AU203" s="135"/>
      <c r="AV203" s="135"/>
      <c r="AW203" s="135"/>
      <c r="AX203" s="135"/>
      <c r="AY203" s="135"/>
      <c r="AZ203" s="135"/>
      <c r="BA203" s="135"/>
      <c r="BB203" s="135"/>
      <c r="BC203" s="135"/>
      <c r="BD203" s="135"/>
      <c r="BE203" s="135"/>
      <c r="BF203" s="135"/>
      <c r="BG203" s="135"/>
      <c r="BH203" s="135"/>
      <c r="BI203" s="135"/>
      <c r="BJ203" s="135"/>
      <c r="BK203" s="135"/>
      <c r="BL203" s="135"/>
      <c r="BM203" s="135"/>
      <c r="BN203" s="135"/>
      <c r="BO203" s="135"/>
      <c r="BP203" s="135"/>
      <c r="BQ203" s="135"/>
      <c r="BR203" s="135"/>
      <c r="BS203" s="135"/>
      <c r="BT203" s="135"/>
    </row>
    <row r="204" spans="1:72" s="152" customFormat="1" x14ac:dyDescent="0.4">
      <c r="A204" s="135"/>
      <c r="B204" s="135"/>
      <c r="C204" s="135"/>
      <c r="D204" s="135"/>
      <c r="E204" s="135"/>
      <c r="F204" s="135"/>
      <c r="G204" s="135"/>
      <c r="H204" s="135"/>
      <c r="I204" s="135"/>
      <c r="J204" s="135"/>
      <c r="K204" s="135"/>
      <c r="L204" s="135"/>
      <c r="M204" s="135"/>
      <c r="N204" s="135"/>
      <c r="O204" s="135"/>
      <c r="P204" s="135"/>
      <c r="Q204" s="135"/>
      <c r="R204" s="135"/>
      <c r="S204" s="135"/>
      <c r="T204" s="135"/>
      <c r="U204" s="135"/>
      <c r="V204" s="135"/>
      <c r="W204" s="135"/>
      <c r="X204" s="135"/>
      <c r="Y204" s="135"/>
      <c r="Z204" s="135"/>
      <c r="AA204" s="135"/>
      <c r="AB204" s="135"/>
      <c r="AC204" s="135"/>
      <c r="AD204" s="135"/>
      <c r="AE204" s="135"/>
      <c r="AF204" s="135"/>
      <c r="AG204" s="135"/>
      <c r="AH204" s="135"/>
      <c r="AI204" s="135"/>
      <c r="AJ204" s="135"/>
      <c r="AK204" s="135"/>
      <c r="AL204" s="135"/>
      <c r="AM204" s="135"/>
      <c r="AN204" s="135"/>
      <c r="AO204" s="135"/>
      <c r="AP204" s="135"/>
      <c r="AQ204" s="135"/>
      <c r="AR204" s="135"/>
      <c r="AS204" s="135"/>
      <c r="AT204" s="135"/>
      <c r="AU204" s="135"/>
      <c r="AV204" s="135"/>
      <c r="AW204" s="135"/>
      <c r="AX204" s="135"/>
      <c r="AY204" s="135"/>
      <c r="AZ204" s="135"/>
      <c r="BA204" s="135"/>
      <c r="BB204" s="135"/>
      <c r="BC204" s="135"/>
      <c r="BD204" s="135"/>
      <c r="BE204" s="135"/>
      <c r="BF204" s="135"/>
      <c r="BG204" s="135"/>
      <c r="BH204" s="135"/>
      <c r="BI204" s="135"/>
      <c r="BJ204" s="135"/>
      <c r="BK204" s="135"/>
      <c r="BL204" s="135"/>
      <c r="BM204" s="135"/>
      <c r="BN204" s="135"/>
      <c r="BO204" s="135"/>
      <c r="BP204" s="135"/>
      <c r="BQ204" s="135"/>
      <c r="BR204" s="135"/>
      <c r="BS204" s="135"/>
      <c r="BT204" s="135"/>
    </row>
    <row r="205" spans="1:72" s="152" customFormat="1" x14ac:dyDescent="0.4">
      <c r="A205" s="135"/>
      <c r="B205" s="135"/>
      <c r="C205" s="135"/>
      <c r="D205" s="135"/>
      <c r="E205" s="135"/>
      <c r="F205" s="135"/>
      <c r="G205" s="135"/>
      <c r="H205" s="135"/>
      <c r="I205" s="135"/>
      <c r="J205" s="135"/>
      <c r="K205" s="135"/>
      <c r="L205" s="135"/>
      <c r="M205" s="135"/>
      <c r="N205" s="135"/>
      <c r="O205" s="135"/>
      <c r="P205" s="135"/>
      <c r="Q205" s="135"/>
      <c r="R205" s="135"/>
      <c r="S205" s="135"/>
      <c r="T205" s="135"/>
      <c r="U205" s="135"/>
      <c r="V205" s="135"/>
      <c r="W205" s="135"/>
      <c r="X205" s="135"/>
      <c r="Y205" s="135"/>
      <c r="Z205" s="135"/>
      <c r="AA205" s="135"/>
      <c r="AB205" s="135"/>
      <c r="AC205" s="135"/>
      <c r="AD205" s="135"/>
      <c r="AE205" s="135"/>
      <c r="AF205" s="135"/>
      <c r="AG205" s="135"/>
      <c r="AH205" s="135"/>
      <c r="AI205" s="135"/>
      <c r="AJ205" s="135"/>
      <c r="AK205" s="135"/>
      <c r="AL205" s="135"/>
      <c r="AM205" s="135"/>
      <c r="AN205" s="135"/>
      <c r="AO205" s="135"/>
      <c r="AP205" s="135"/>
      <c r="AQ205" s="135"/>
      <c r="AR205" s="135"/>
      <c r="AS205" s="135"/>
      <c r="AT205" s="135"/>
      <c r="AU205" s="135"/>
      <c r="AV205" s="135"/>
      <c r="AW205" s="135"/>
      <c r="AX205" s="135"/>
      <c r="AY205" s="135"/>
      <c r="AZ205" s="135"/>
      <c r="BA205" s="135"/>
      <c r="BB205" s="135"/>
      <c r="BC205" s="135"/>
      <c r="BD205" s="135"/>
      <c r="BE205" s="135"/>
      <c r="BF205" s="135"/>
      <c r="BG205" s="135"/>
      <c r="BH205" s="135"/>
      <c r="BI205" s="135"/>
      <c r="BJ205" s="135"/>
      <c r="BK205" s="135"/>
      <c r="BL205" s="135"/>
      <c r="BM205" s="135"/>
      <c r="BN205" s="135"/>
      <c r="BO205" s="135"/>
      <c r="BP205" s="135"/>
      <c r="BQ205" s="135"/>
      <c r="BR205" s="135"/>
      <c r="BS205" s="135"/>
      <c r="BT205" s="135"/>
    </row>
    <row r="206" spans="1:72" s="152" customFormat="1" x14ac:dyDescent="0.4">
      <c r="A206" s="135"/>
      <c r="B206" s="135"/>
      <c r="C206" s="135"/>
      <c r="D206" s="135"/>
      <c r="E206" s="135"/>
      <c r="F206" s="135"/>
      <c r="G206" s="135"/>
      <c r="H206" s="135"/>
      <c r="I206" s="135"/>
      <c r="J206" s="135"/>
      <c r="K206" s="135"/>
      <c r="L206" s="135"/>
      <c r="M206" s="135"/>
      <c r="N206" s="135"/>
      <c r="O206" s="135"/>
      <c r="P206" s="135"/>
      <c r="Q206" s="135"/>
      <c r="R206" s="135"/>
      <c r="S206" s="135"/>
      <c r="T206" s="135"/>
      <c r="U206" s="135"/>
      <c r="V206" s="135"/>
      <c r="W206" s="135"/>
      <c r="X206" s="135"/>
      <c r="Y206" s="135"/>
      <c r="Z206" s="135"/>
      <c r="AA206" s="135"/>
      <c r="AB206" s="135"/>
      <c r="AC206" s="135"/>
      <c r="AD206" s="135"/>
      <c r="AE206" s="135"/>
      <c r="AF206" s="135"/>
      <c r="AG206" s="135"/>
      <c r="AH206" s="135"/>
      <c r="AI206" s="135"/>
      <c r="AJ206" s="135"/>
      <c r="AK206" s="135"/>
      <c r="AL206" s="135"/>
      <c r="AM206" s="135"/>
      <c r="AN206" s="135"/>
      <c r="AO206" s="135"/>
      <c r="AP206" s="135"/>
      <c r="AQ206" s="135"/>
      <c r="AR206" s="135"/>
      <c r="AS206" s="135"/>
      <c r="AT206" s="135"/>
      <c r="AU206" s="135"/>
      <c r="AV206" s="135"/>
      <c r="AW206" s="135"/>
      <c r="AX206" s="135"/>
      <c r="AY206" s="135"/>
      <c r="AZ206" s="135"/>
      <c r="BA206" s="135"/>
      <c r="BB206" s="135"/>
      <c r="BC206" s="135"/>
      <c r="BD206" s="135"/>
      <c r="BE206" s="135"/>
      <c r="BF206" s="135"/>
      <c r="BG206" s="135"/>
      <c r="BH206" s="135"/>
      <c r="BI206" s="135"/>
      <c r="BJ206" s="135"/>
      <c r="BK206" s="135"/>
      <c r="BL206" s="135"/>
      <c r="BM206" s="135"/>
      <c r="BN206" s="135"/>
      <c r="BO206" s="135"/>
      <c r="BP206" s="135"/>
      <c r="BQ206" s="135"/>
      <c r="BR206" s="135"/>
      <c r="BS206" s="135"/>
      <c r="BT206" s="135"/>
    </row>
    <row r="207" spans="1:72" s="152" customFormat="1" x14ac:dyDescent="0.4">
      <c r="A207" s="135"/>
      <c r="B207" s="9"/>
      <c r="C207" s="135"/>
      <c r="D207" s="135"/>
      <c r="E207" s="135"/>
      <c r="F207" s="135"/>
      <c r="G207" s="135"/>
      <c r="H207" s="135"/>
      <c r="I207" s="135"/>
      <c r="J207" s="135"/>
      <c r="K207" s="135"/>
      <c r="L207" s="135"/>
      <c r="M207" s="135"/>
      <c r="N207" s="135"/>
      <c r="O207" s="135"/>
      <c r="P207" s="135"/>
      <c r="Q207" s="135"/>
      <c r="R207" s="135"/>
      <c r="S207" s="135"/>
      <c r="T207" s="135"/>
      <c r="U207" s="135"/>
      <c r="V207" s="135"/>
      <c r="W207" s="135"/>
      <c r="X207" s="135"/>
      <c r="Y207" s="135"/>
      <c r="Z207" s="135"/>
      <c r="AA207" s="135"/>
      <c r="AB207" s="135"/>
      <c r="AC207" s="135"/>
      <c r="AD207" s="135"/>
      <c r="AE207" s="135"/>
      <c r="AF207" s="135"/>
      <c r="AG207" s="135"/>
      <c r="AH207" s="135"/>
      <c r="AI207" s="135"/>
      <c r="AJ207" s="135"/>
      <c r="AK207" s="135"/>
      <c r="AL207" s="135"/>
      <c r="AM207" s="135"/>
      <c r="AN207" s="135"/>
      <c r="AO207" s="135"/>
      <c r="AP207" s="135"/>
      <c r="AQ207" s="135"/>
      <c r="AR207" s="135"/>
      <c r="AS207" s="135"/>
      <c r="AT207" s="135"/>
      <c r="AU207" s="135"/>
      <c r="AV207" s="135"/>
      <c r="AW207" s="135"/>
      <c r="AX207" s="135"/>
      <c r="AY207" s="135"/>
      <c r="AZ207" s="135"/>
      <c r="BA207" s="135"/>
      <c r="BB207" s="135"/>
      <c r="BC207" s="135"/>
      <c r="BD207" s="135"/>
      <c r="BE207" s="135"/>
      <c r="BF207" s="135"/>
      <c r="BG207" s="135"/>
      <c r="BH207" s="135"/>
      <c r="BI207" s="135"/>
      <c r="BJ207" s="135"/>
      <c r="BK207" s="135"/>
      <c r="BL207" s="135"/>
      <c r="BM207" s="135"/>
      <c r="BN207" s="135"/>
      <c r="BO207" s="135"/>
      <c r="BP207" s="135"/>
      <c r="BQ207" s="135"/>
      <c r="BR207" s="135"/>
      <c r="BS207" s="135"/>
      <c r="BT207" s="135"/>
    </row>
    <row r="208" spans="1:72" s="152" customFormat="1" x14ac:dyDescent="0.4">
      <c r="A208" s="135"/>
      <c r="B208" s="135"/>
      <c r="C208" s="135"/>
      <c r="D208" s="135"/>
      <c r="E208" s="135"/>
      <c r="F208" s="135"/>
      <c r="G208" s="135"/>
      <c r="H208" s="135"/>
      <c r="I208" s="135"/>
      <c r="J208" s="135"/>
      <c r="K208" s="135"/>
      <c r="L208" s="135"/>
      <c r="M208" s="135"/>
      <c r="N208" s="135"/>
      <c r="O208" s="135"/>
      <c r="P208" s="135"/>
      <c r="Q208" s="135"/>
      <c r="R208" s="135"/>
      <c r="S208" s="135"/>
      <c r="T208" s="135"/>
      <c r="U208" s="135"/>
      <c r="V208" s="135"/>
      <c r="W208" s="135"/>
      <c r="X208" s="135"/>
      <c r="Y208" s="135"/>
      <c r="Z208" s="135"/>
      <c r="AA208" s="135"/>
      <c r="AB208" s="135"/>
      <c r="AC208" s="135"/>
      <c r="AD208" s="135"/>
      <c r="AE208" s="135"/>
      <c r="AF208" s="135"/>
      <c r="AG208" s="135"/>
      <c r="AH208" s="135"/>
      <c r="AI208" s="135"/>
      <c r="AJ208" s="135"/>
      <c r="AK208" s="135"/>
      <c r="AL208" s="135"/>
      <c r="AM208" s="135"/>
      <c r="AN208" s="135"/>
      <c r="AO208" s="135"/>
      <c r="AP208" s="135"/>
      <c r="AQ208" s="135"/>
      <c r="AR208" s="135"/>
      <c r="AS208" s="135"/>
      <c r="AT208" s="135"/>
      <c r="AU208" s="135"/>
      <c r="AV208" s="135"/>
      <c r="AW208" s="135"/>
      <c r="AX208" s="135"/>
      <c r="AY208" s="135"/>
      <c r="AZ208" s="135"/>
      <c r="BA208" s="135"/>
      <c r="BB208" s="135"/>
      <c r="BC208" s="135"/>
      <c r="BD208" s="135"/>
      <c r="BE208" s="135"/>
      <c r="BF208" s="135"/>
      <c r="BG208" s="135"/>
      <c r="BH208" s="135"/>
      <c r="BI208" s="135"/>
      <c r="BJ208" s="135"/>
      <c r="BK208" s="135"/>
      <c r="BL208" s="135"/>
      <c r="BM208" s="135"/>
      <c r="BN208" s="135"/>
      <c r="BO208" s="135"/>
      <c r="BP208" s="135"/>
      <c r="BQ208" s="135"/>
      <c r="BR208" s="135"/>
      <c r="BS208" s="135"/>
      <c r="BT208" s="135"/>
    </row>
    <row r="209" spans="1:72" s="152" customFormat="1" x14ac:dyDescent="0.4">
      <c r="A209" s="135"/>
      <c r="B209" s="135"/>
      <c r="C209" s="135"/>
      <c r="D209" s="135"/>
      <c r="E209" s="135"/>
      <c r="F209" s="135"/>
      <c r="G209" s="135"/>
      <c r="H209" s="135"/>
      <c r="I209" s="135"/>
      <c r="J209" s="135"/>
      <c r="K209" s="135"/>
      <c r="L209" s="135"/>
      <c r="M209" s="135"/>
      <c r="N209" s="135"/>
      <c r="O209" s="135"/>
      <c r="P209" s="135"/>
      <c r="Q209" s="135"/>
      <c r="R209" s="135"/>
      <c r="S209" s="135"/>
      <c r="T209" s="135"/>
      <c r="U209" s="135"/>
      <c r="V209" s="135"/>
      <c r="W209" s="135"/>
      <c r="X209" s="135"/>
      <c r="Y209" s="135"/>
      <c r="Z209" s="135"/>
      <c r="AA209" s="135"/>
      <c r="AB209" s="135"/>
      <c r="AC209" s="135"/>
      <c r="AD209" s="135"/>
      <c r="AE209" s="135"/>
      <c r="AF209" s="135"/>
      <c r="AG209" s="135"/>
      <c r="AH209" s="135"/>
      <c r="AI209" s="135"/>
      <c r="AJ209" s="135"/>
      <c r="AK209" s="135"/>
      <c r="AL209" s="135"/>
      <c r="AM209" s="135"/>
      <c r="AN209" s="135"/>
      <c r="AO209" s="135"/>
      <c r="AP209" s="135"/>
      <c r="AQ209" s="135"/>
      <c r="AR209" s="135"/>
      <c r="AS209" s="135"/>
      <c r="AT209" s="135"/>
      <c r="AU209" s="135"/>
      <c r="AV209" s="135"/>
      <c r="AW209" s="135"/>
      <c r="AX209" s="135"/>
      <c r="AY209" s="135"/>
      <c r="AZ209" s="135"/>
      <c r="BA209" s="135"/>
      <c r="BB209" s="135"/>
      <c r="BC209" s="135"/>
      <c r="BD209" s="135"/>
      <c r="BE209" s="135"/>
      <c r="BF209" s="135"/>
      <c r="BG209" s="135"/>
      <c r="BH209" s="135"/>
      <c r="BI209" s="135"/>
      <c r="BJ209" s="135"/>
      <c r="BK209" s="135"/>
      <c r="BL209" s="135"/>
      <c r="BM209" s="135"/>
      <c r="BN209" s="135"/>
      <c r="BO209" s="135"/>
      <c r="BP209" s="135"/>
      <c r="BQ209" s="135"/>
      <c r="BR209" s="135"/>
      <c r="BS209" s="135"/>
      <c r="BT209" s="135"/>
    </row>
    <row r="210" spans="1:72" s="152" customFormat="1" x14ac:dyDescent="0.4">
      <c r="A210" s="135"/>
      <c r="B210" s="135"/>
      <c r="C210" s="135"/>
      <c r="D210" s="135"/>
      <c r="E210" s="135"/>
      <c r="F210" s="135"/>
      <c r="G210" s="135"/>
      <c r="H210" s="135"/>
      <c r="I210" s="135"/>
      <c r="J210" s="135"/>
      <c r="K210" s="135"/>
      <c r="L210" s="135"/>
      <c r="M210" s="135"/>
      <c r="N210" s="135"/>
      <c r="O210" s="135"/>
      <c r="P210" s="135"/>
      <c r="Q210" s="135"/>
      <c r="R210" s="135"/>
      <c r="S210" s="135"/>
      <c r="T210" s="135"/>
      <c r="U210" s="135"/>
      <c r="V210" s="135"/>
      <c r="W210" s="135"/>
      <c r="X210" s="135"/>
      <c r="Y210" s="135"/>
      <c r="Z210" s="135"/>
      <c r="AA210" s="135"/>
      <c r="AB210" s="135"/>
      <c r="AC210" s="135"/>
      <c r="AD210" s="135"/>
      <c r="AE210" s="135"/>
      <c r="AF210" s="135"/>
      <c r="AG210" s="135"/>
      <c r="AH210" s="135"/>
      <c r="AI210" s="135"/>
      <c r="AJ210" s="135"/>
      <c r="AK210" s="135"/>
      <c r="AL210" s="135"/>
      <c r="AM210" s="135"/>
      <c r="AN210" s="135"/>
      <c r="AO210" s="135"/>
      <c r="AP210" s="135"/>
      <c r="AQ210" s="135"/>
      <c r="AR210" s="135"/>
      <c r="AS210" s="135"/>
      <c r="AT210" s="135"/>
      <c r="AU210" s="135"/>
      <c r="AV210" s="135"/>
      <c r="AW210" s="135"/>
      <c r="AX210" s="135"/>
      <c r="AY210" s="135"/>
      <c r="AZ210" s="135"/>
      <c r="BA210" s="135"/>
      <c r="BB210" s="135"/>
      <c r="BC210" s="135"/>
      <c r="BD210" s="135"/>
      <c r="BE210" s="135"/>
      <c r="BF210" s="135"/>
      <c r="BG210" s="135"/>
      <c r="BH210" s="135"/>
      <c r="BI210" s="135"/>
      <c r="BJ210" s="135"/>
      <c r="BK210" s="135"/>
      <c r="BL210" s="135"/>
      <c r="BM210" s="135"/>
      <c r="BN210" s="135"/>
      <c r="BO210" s="135"/>
      <c r="BP210" s="135"/>
      <c r="BQ210" s="135"/>
      <c r="BR210" s="135"/>
      <c r="BS210" s="135"/>
      <c r="BT210" s="135"/>
    </row>
    <row r="211" spans="1:72" s="152" customFormat="1" x14ac:dyDescent="0.4">
      <c r="A211" s="135"/>
      <c r="B211" s="135"/>
      <c r="C211" s="135"/>
      <c r="D211" s="135"/>
      <c r="E211" s="135"/>
      <c r="F211" s="135"/>
      <c r="G211" s="135"/>
      <c r="H211" s="135"/>
      <c r="I211" s="135"/>
      <c r="J211" s="135"/>
      <c r="K211" s="135"/>
      <c r="L211" s="135"/>
      <c r="M211" s="135"/>
      <c r="N211" s="135"/>
      <c r="O211" s="135"/>
      <c r="P211" s="135"/>
      <c r="Q211" s="135"/>
      <c r="R211" s="135"/>
      <c r="S211" s="135"/>
      <c r="T211" s="135"/>
      <c r="U211" s="135"/>
      <c r="V211" s="135"/>
      <c r="W211" s="135"/>
      <c r="X211" s="135"/>
      <c r="Y211" s="135"/>
      <c r="Z211" s="135"/>
      <c r="AA211" s="135"/>
      <c r="AB211" s="135"/>
      <c r="AC211" s="135"/>
      <c r="AD211" s="135"/>
      <c r="AE211" s="135"/>
      <c r="AF211" s="135"/>
      <c r="AG211" s="135"/>
      <c r="AH211" s="135"/>
      <c r="AI211" s="135"/>
      <c r="AJ211" s="135"/>
      <c r="AK211" s="135"/>
      <c r="AL211" s="135"/>
      <c r="AM211" s="135"/>
      <c r="AN211" s="135"/>
      <c r="AO211" s="135"/>
      <c r="AP211" s="135"/>
      <c r="AQ211" s="135"/>
      <c r="AR211" s="135"/>
      <c r="AS211" s="135"/>
      <c r="AT211" s="135"/>
      <c r="AU211" s="135"/>
      <c r="AV211" s="135"/>
      <c r="AW211" s="135"/>
      <c r="AX211" s="135"/>
      <c r="AY211" s="135"/>
      <c r="AZ211" s="135"/>
      <c r="BA211" s="135"/>
      <c r="BB211" s="135"/>
      <c r="BC211" s="135"/>
      <c r="BD211" s="135"/>
      <c r="BE211" s="135"/>
      <c r="BF211" s="135"/>
      <c r="BG211" s="135"/>
      <c r="BH211" s="135"/>
      <c r="BI211" s="135"/>
      <c r="BJ211" s="135"/>
      <c r="BK211" s="135"/>
      <c r="BL211" s="135"/>
      <c r="BM211" s="135"/>
      <c r="BN211" s="135"/>
      <c r="BO211" s="135"/>
      <c r="BP211" s="135"/>
      <c r="BQ211" s="135"/>
      <c r="BR211" s="135"/>
      <c r="BS211" s="135"/>
      <c r="BT211" s="135"/>
    </row>
    <row r="212" spans="1:72" s="152" customFormat="1" x14ac:dyDescent="0.4">
      <c r="A212" s="135"/>
      <c r="B212" s="135"/>
      <c r="C212" s="135"/>
      <c r="D212" s="135"/>
      <c r="E212" s="135"/>
      <c r="F212" s="135"/>
      <c r="G212" s="135"/>
      <c r="H212" s="135"/>
      <c r="I212" s="135"/>
      <c r="J212" s="135"/>
      <c r="K212" s="135"/>
      <c r="L212" s="135"/>
      <c r="M212" s="135"/>
      <c r="N212" s="135"/>
      <c r="O212" s="135"/>
      <c r="P212" s="135"/>
      <c r="Q212" s="135"/>
      <c r="R212" s="135"/>
      <c r="S212" s="135"/>
      <c r="T212" s="135"/>
      <c r="U212" s="135"/>
      <c r="V212" s="135"/>
      <c r="W212" s="135"/>
      <c r="X212" s="135"/>
      <c r="Y212" s="135"/>
      <c r="Z212" s="135"/>
      <c r="AA212" s="135"/>
      <c r="AB212" s="135"/>
      <c r="AC212" s="135"/>
      <c r="AD212" s="135"/>
      <c r="AE212" s="135"/>
      <c r="AF212" s="135"/>
      <c r="AG212" s="135"/>
      <c r="AH212" s="135"/>
      <c r="AI212" s="135"/>
      <c r="AJ212" s="135"/>
      <c r="AK212" s="135"/>
      <c r="AL212" s="135"/>
      <c r="AM212" s="135"/>
      <c r="AN212" s="135"/>
      <c r="AO212" s="135"/>
      <c r="AP212" s="135"/>
      <c r="AQ212" s="135"/>
      <c r="AR212" s="135"/>
      <c r="AS212" s="135"/>
      <c r="AT212" s="135"/>
      <c r="AU212" s="135"/>
      <c r="AV212" s="135"/>
      <c r="AW212" s="135"/>
      <c r="AX212" s="135"/>
      <c r="AY212" s="135"/>
      <c r="AZ212" s="135"/>
      <c r="BA212" s="135"/>
      <c r="BB212" s="135"/>
      <c r="BC212" s="135"/>
      <c r="BD212" s="135"/>
      <c r="BE212" s="135"/>
      <c r="BF212" s="135"/>
      <c r="BG212" s="135"/>
      <c r="BH212" s="135"/>
      <c r="BI212" s="135"/>
      <c r="BJ212" s="135"/>
      <c r="BK212" s="135"/>
      <c r="BL212" s="135"/>
      <c r="BM212" s="135"/>
      <c r="BN212" s="135"/>
      <c r="BO212" s="135"/>
      <c r="BP212" s="135"/>
      <c r="BQ212" s="135"/>
      <c r="BR212" s="135"/>
      <c r="BS212" s="135"/>
      <c r="BT212" s="135"/>
    </row>
    <row r="213" spans="1:72" s="152" customFormat="1" x14ac:dyDescent="0.4">
      <c r="A213" s="135"/>
      <c r="B213" s="135"/>
      <c r="C213" s="135"/>
      <c r="D213" s="135"/>
      <c r="E213" s="135"/>
      <c r="F213" s="135"/>
      <c r="G213" s="135"/>
      <c r="H213" s="135"/>
      <c r="I213" s="135"/>
      <c r="J213" s="135"/>
      <c r="K213" s="135"/>
      <c r="L213" s="135"/>
      <c r="M213" s="135"/>
      <c r="N213" s="135"/>
      <c r="O213" s="135"/>
      <c r="P213" s="135"/>
      <c r="Q213" s="135"/>
      <c r="R213" s="135"/>
      <c r="S213" s="135"/>
      <c r="T213" s="135"/>
      <c r="U213" s="135"/>
      <c r="V213" s="135"/>
      <c r="W213" s="135"/>
      <c r="X213" s="135"/>
      <c r="Y213" s="135"/>
      <c r="Z213" s="135"/>
      <c r="AA213" s="135"/>
      <c r="AB213" s="135"/>
      <c r="AC213" s="135"/>
      <c r="AD213" s="135"/>
      <c r="AE213" s="135"/>
      <c r="AF213" s="135"/>
      <c r="AG213" s="135"/>
      <c r="AH213" s="135"/>
      <c r="AI213" s="135"/>
      <c r="AJ213" s="135"/>
      <c r="AK213" s="135"/>
      <c r="AL213" s="135"/>
      <c r="AM213" s="135"/>
      <c r="AN213" s="135"/>
      <c r="AO213" s="135"/>
      <c r="AP213" s="135"/>
      <c r="AQ213" s="135"/>
      <c r="AR213" s="135"/>
      <c r="AS213" s="135"/>
      <c r="AT213" s="135"/>
      <c r="AU213" s="135"/>
      <c r="AV213" s="135"/>
      <c r="AW213" s="135"/>
      <c r="AX213" s="135"/>
      <c r="AY213" s="135"/>
      <c r="AZ213" s="135"/>
      <c r="BA213" s="135"/>
      <c r="BB213" s="135"/>
      <c r="BC213" s="135"/>
      <c r="BD213" s="135"/>
      <c r="BE213" s="135"/>
      <c r="BF213" s="135"/>
      <c r="BG213" s="135"/>
      <c r="BH213" s="135"/>
      <c r="BI213" s="135"/>
      <c r="BJ213" s="135"/>
      <c r="BK213" s="135"/>
      <c r="BL213" s="135"/>
      <c r="BM213" s="135"/>
      <c r="BN213" s="135"/>
      <c r="BO213" s="135"/>
      <c r="BP213" s="135"/>
      <c r="BQ213" s="135"/>
      <c r="BR213" s="135"/>
      <c r="BS213" s="135"/>
      <c r="BT213" s="135"/>
    </row>
    <row r="214" spans="1:72" s="152" customFormat="1" x14ac:dyDescent="0.4">
      <c r="A214" s="135"/>
      <c r="B214" s="135"/>
      <c r="C214" s="135"/>
      <c r="D214" s="135"/>
      <c r="E214" s="135"/>
      <c r="F214" s="135"/>
      <c r="G214" s="135"/>
      <c r="H214" s="135"/>
      <c r="I214" s="135"/>
      <c r="J214" s="135"/>
      <c r="K214" s="135"/>
      <c r="L214" s="135"/>
      <c r="M214" s="135"/>
      <c r="N214" s="135"/>
      <c r="O214" s="135"/>
      <c r="P214" s="135"/>
      <c r="Q214" s="135"/>
      <c r="R214" s="135"/>
      <c r="S214" s="135"/>
      <c r="T214" s="135"/>
      <c r="U214" s="135"/>
      <c r="V214" s="135"/>
      <c r="W214" s="135"/>
      <c r="X214" s="135"/>
      <c r="Y214" s="135"/>
      <c r="Z214" s="135"/>
      <c r="AA214" s="135"/>
      <c r="AB214" s="135"/>
      <c r="AC214" s="135"/>
      <c r="AD214" s="135"/>
      <c r="AE214" s="135"/>
      <c r="AF214" s="135"/>
      <c r="AG214" s="135"/>
      <c r="AH214" s="135"/>
      <c r="AI214" s="135"/>
      <c r="AJ214" s="135"/>
      <c r="AK214" s="135"/>
      <c r="AL214" s="135"/>
      <c r="AM214" s="135"/>
      <c r="AN214" s="135"/>
      <c r="AO214" s="135"/>
      <c r="AP214" s="135"/>
      <c r="AQ214" s="135"/>
      <c r="AR214" s="135"/>
      <c r="AS214" s="135"/>
      <c r="AT214" s="135"/>
      <c r="AU214" s="135"/>
      <c r="AV214" s="135"/>
      <c r="AW214" s="135"/>
      <c r="AX214" s="135"/>
      <c r="AY214" s="135"/>
      <c r="AZ214" s="135"/>
      <c r="BA214" s="135"/>
      <c r="BB214" s="135"/>
      <c r="BC214" s="135"/>
      <c r="BD214" s="135"/>
      <c r="BE214" s="135"/>
      <c r="BF214" s="135"/>
      <c r="BG214" s="135"/>
      <c r="BH214" s="135"/>
      <c r="BI214" s="135"/>
      <c r="BJ214" s="135"/>
      <c r="BK214" s="135"/>
      <c r="BL214" s="135"/>
      <c r="BM214" s="135"/>
      <c r="BN214" s="135"/>
      <c r="BO214" s="135"/>
      <c r="BP214" s="135"/>
      <c r="BQ214" s="135"/>
      <c r="BR214" s="135"/>
      <c r="BS214" s="135"/>
      <c r="BT214" s="135"/>
    </row>
    <row r="215" spans="1:72" s="152" customFormat="1" x14ac:dyDescent="0.4">
      <c r="A215" s="135"/>
      <c r="B215" s="135"/>
      <c r="C215" s="135"/>
      <c r="D215" s="135"/>
      <c r="E215" s="135"/>
      <c r="F215" s="135"/>
      <c r="G215" s="135"/>
      <c r="H215" s="135"/>
      <c r="I215" s="135"/>
      <c r="J215" s="135"/>
      <c r="K215" s="135"/>
      <c r="L215" s="135"/>
      <c r="M215" s="135"/>
      <c r="N215" s="135"/>
      <c r="O215" s="135"/>
      <c r="P215" s="135"/>
      <c r="Q215" s="135"/>
      <c r="R215" s="135"/>
      <c r="S215" s="135"/>
      <c r="T215" s="135"/>
      <c r="U215" s="135"/>
      <c r="V215" s="135"/>
      <c r="W215" s="135"/>
      <c r="X215" s="135"/>
      <c r="Y215" s="135"/>
      <c r="Z215" s="135"/>
      <c r="AA215" s="135"/>
      <c r="AB215" s="135"/>
      <c r="AC215" s="135"/>
      <c r="AD215" s="135"/>
      <c r="AE215" s="135"/>
      <c r="AF215" s="135"/>
      <c r="AG215" s="135"/>
      <c r="AH215" s="135"/>
      <c r="AI215" s="135"/>
      <c r="AJ215" s="135"/>
      <c r="AK215" s="135"/>
      <c r="AL215" s="135"/>
      <c r="AM215" s="135"/>
      <c r="AN215" s="135"/>
      <c r="AO215" s="135"/>
      <c r="AP215" s="135"/>
      <c r="AQ215" s="135"/>
      <c r="AR215" s="135"/>
      <c r="AS215" s="135"/>
      <c r="AT215" s="135"/>
      <c r="AU215" s="135"/>
      <c r="AV215" s="135"/>
      <c r="AW215" s="135"/>
      <c r="AX215" s="135"/>
      <c r="AY215" s="135"/>
      <c r="AZ215" s="135"/>
      <c r="BA215" s="135"/>
      <c r="BB215" s="135"/>
      <c r="BC215" s="135"/>
      <c r="BD215" s="135"/>
      <c r="BE215" s="135"/>
      <c r="BF215" s="135"/>
      <c r="BG215" s="135"/>
      <c r="BH215" s="135"/>
      <c r="BI215" s="135"/>
      <c r="BJ215" s="135"/>
      <c r="BK215" s="135"/>
      <c r="BL215" s="135"/>
      <c r="BM215" s="135"/>
      <c r="BN215" s="135"/>
      <c r="BO215" s="135"/>
      <c r="BP215" s="135"/>
      <c r="BQ215" s="135"/>
      <c r="BR215" s="135"/>
      <c r="BS215" s="135"/>
      <c r="BT215" s="135"/>
    </row>
    <row r="216" spans="1:72" s="152" customFormat="1" x14ac:dyDescent="0.4">
      <c r="A216" s="135"/>
      <c r="B216" s="135"/>
      <c r="C216" s="135"/>
      <c r="D216" s="135"/>
      <c r="E216" s="135"/>
      <c r="F216" s="135"/>
      <c r="G216" s="135"/>
      <c r="H216" s="135"/>
      <c r="I216" s="135"/>
      <c r="J216" s="135"/>
      <c r="K216" s="135"/>
      <c r="L216" s="135"/>
      <c r="M216" s="135"/>
      <c r="N216" s="135"/>
      <c r="O216" s="135"/>
      <c r="P216" s="135"/>
      <c r="Q216" s="135"/>
      <c r="R216" s="135"/>
      <c r="S216" s="135"/>
      <c r="T216" s="135"/>
      <c r="U216" s="135"/>
      <c r="V216" s="135"/>
      <c r="W216" s="135"/>
      <c r="X216" s="135"/>
      <c r="Y216" s="135"/>
      <c r="Z216" s="135"/>
      <c r="AA216" s="135"/>
      <c r="AB216" s="135"/>
      <c r="AC216" s="135"/>
      <c r="AD216" s="135"/>
      <c r="AE216" s="135"/>
      <c r="AF216" s="135"/>
      <c r="AG216" s="135"/>
      <c r="AH216" s="135"/>
      <c r="AI216" s="135"/>
      <c r="AJ216" s="135"/>
      <c r="AK216" s="135"/>
      <c r="AL216" s="135"/>
      <c r="AM216" s="135"/>
      <c r="AN216" s="135"/>
      <c r="AO216" s="135"/>
      <c r="AP216" s="135"/>
      <c r="AQ216" s="135"/>
      <c r="AR216" s="135"/>
      <c r="AS216" s="135"/>
      <c r="AT216" s="135"/>
      <c r="AU216" s="135"/>
      <c r="AV216" s="135"/>
      <c r="AW216" s="135"/>
      <c r="AX216" s="135"/>
      <c r="AY216" s="135"/>
      <c r="AZ216" s="135"/>
      <c r="BA216" s="135"/>
      <c r="BB216" s="135"/>
      <c r="BC216" s="135"/>
      <c r="BD216" s="135"/>
      <c r="BE216" s="135"/>
      <c r="BF216" s="135"/>
      <c r="BG216" s="135"/>
      <c r="BH216" s="135"/>
      <c r="BI216" s="135"/>
      <c r="BJ216" s="135"/>
      <c r="BK216" s="135"/>
      <c r="BL216" s="135"/>
      <c r="BM216" s="135"/>
      <c r="BN216" s="135"/>
      <c r="BO216" s="135"/>
      <c r="BP216" s="135"/>
      <c r="BQ216" s="135"/>
      <c r="BR216" s="135"/>
      <c r="BS216" s="135"/>
      <c r="BT216" s="135"/>
    </row>
    <row r="217" spans="1:72" s="152" customFormat="1" x14ac:dyDescent="0.4">
      <c r="A217" s="135"/>
      <c r="B217" s="135"/>
      <c r="C217" s="135"/>
      <c r="D217" s="135"/>
      <c r="E217" s="135"/>
      <c r="F217" s="135"/>
      <c r="G217" s="135"/>
      <c r="H217" s="135"/>
      <c r="I217" s="135"/>
      <c r="J217" s="135"/>
      <c r="K217" s="135"/>
      <c r="L217" s="135"/>
      <c r="M217" s="135"/>
      <c r="N217" s="135"/>
      <c r="O217" s="135"/>
      <c r="P217" s="135"/>
      <c r="Q217" s="135"/>
      <c r="R217" s="135"/>
      <c r="S217" s="135"/>
      <c r="T217" s="135"/>
      <c r="U217" s="135"/>
      <c r="V217" s="135"/>
      <c r="W217" s="135"/>
      <c r="X217" s="135"/>
      <c r="Y217" s="135"/>
      <c r="Z217" s="135"/>
      <c r="AA217" s="135"/>
      <c r="AB217" s="135"/>
      <c r="AC217" s="135"/>
      <c r="AD217" s="135"/>
      <c r="AE217" s="135"/>
      <c r="AF217" s="135"/>
      <c r="AG217" s="135"/>
      <c r="AH217" s="135"/>
      <c r="AI217" s="135"/>
      <c r="AJ217" s="135"/>
      <c r="AK217" s="135"/>
      <c r="AL217" s="135"/>
      <c r="AM217" s="135"/>
      <c r="AN217" s="135"/>
      <c r="AO217" s="135"/>
      <c r="AP217" s="135"/>
      <c r="AQ217" s="135"/>
      <c r="AR217" s="135"/>
      <c r="AS217" s="135"/>
      <c r="AT217" s="135"/>
      <c r="AU217" s="135"/>
      <c r="AV217" s="135"/>
      <c r="AW217" s="135"/>
      <c r="AX217" s="135"/>
      <c r="AY217" s="135"/>
      <c r="AZ217" s="135"/>
      <c r="BA217" s="135"/>
      <c r="BB217" s="135"/>
      <c r="BC217" s="135"/>
      <c r="BD217" s="135"/>
      <c r="BE217" s="135"/>
      <c r="BF217" s="135"/>
      <c r="BG217" s="135"/>
      <c r="BH217" s="135"/>
      <c r="BI217" s="135"/>
      <c r="BJ217" s="135"/>
      <c r="BK217" s="135"/>
      <c r="BL217" s="135"/>
      <c r="BM217" s="135"/>
      <c r="BN217" s="135"/>
      <c r="BO217" s="135"/>
      <c r="BP217" s="135"/>
      <c r="BQ217" s="135"/>
      <c r="BR217" s="135"/>
      <c r="BS217" s="135"/>
      <c r="BT217" s="135"/>
    </row>
    <row r="218" spans="1:72" s="152" customFormat="1" x14ac:dyDescent="0.4">
      <c r="A218" s="135"/>
      <c r="B218" s="135"/>
      <c r="C218" s="135"/>
      <c r="D218" s="135"/>
      <c r="E218" s="135"/>
      <c r="F218" s="135"/>
      <c r="G218" s="135"/>
      <c r="H218" s="135"/>
      <c r="I218" s="135"/>
      <c r="J218" s="135"/>
      <c r="K218" s="135"/>
      <c r="L218" s="135"/>
      <c r="M218" s="135"/>
      <c r="N218" s="135"/>
      <c r="O218" s="135"/>
      <c r="P218" s="135"/>
      <c r="Q218" s="135"/>
      <c r="R218" s="135"/>
      <c r="S218" s="135"/>
      <c r="T218" s="135"/>
      <c r="U218" s="135"/>
      <c r="V218" s="135"/>
      <c r="W218" s="135"/>
      <c r="X218" s="135"/>
      <c r="Y218" s="135"/>
      <c r="Z218" s="135"/>
      <c r="AA218" s="135"/>
      <c r="AB218" s="135"/>
      <c r="AC218" s="135"/>
      <c r="AD218" s="135"/>
      <c r="AE218" s="135"/>
      <c r="AF218" s="135"/>
      <c r="AG218" s="135"/>
      <c r="AH218" s="135"/>
      <c r="AI218" s="135"/>
      <c r="AJ218" s="135"/>
      <c r="AK218" s="135"/>
      <c r="AL218" s="135"/>
      <c r="AM218" s="135"/>
      <c r="AN218" s="135"/>
      <c r="AO218" s="135"/>
      <c r="AP218" s="135"/>
      <c r="AQ218" s="135"/>
      <c r="AR218" s="135"/>
      <c r="AS218" s="135"/>
      <c r="AT218" s="135"/>
      <c r="AU218" s="135"/>
      <c r="AV218" s="135"/>
      <c r="AW218" s="135"/>
      <c r="AX218" s="135"/>
      <c r="AY218" s="135"/>
      <c r="AZ218" s="135"/>
      <c r="BA218" s="135"/>
      <c r="BB218" s="135"/>
      <c r="BC218" s="135"/>
      <c r="BD218" s="135"/>
      <c r="BE218" s="135"/>
      <c r="BF218" s="135"/>
      <c r="BG218" s="135"/>
      <c r="BH218" s="135"/>
      <c r="BI218" s="135"/>
      <c r="BJ218" s="135"/>
      <c r="BK218" s="135"/>
      <c r="BL218" s="135"/>
      <c r="BM218" s="135"/>
      <c r="BN218" s="135"/>
      <c r="BO218" s="135"/>
      <c r="BP218" s="135"/>
      <c r="BQ218" s="135"/>
      <c r="BR218" s="135"/>
      <c r="BS218" s="135"/>
      <c r="BT218" s="135"/>
    </row>
    <row r="219" spans="1:72" s="152" customFormat="1" x14ac:dyDescent="0.4">
      <c r="A219" s="135"/>
      <c r="B219" s="135"/>
      <c r="C219" s="135"/>
      <c r="D219" s="135"/>
      <c r="E219" s="135"/>
      <c r="F219" s="135"/>
      <c r="G219" s="135"/>
      <c r="H219" s="135"/>
      <c r="I219" s="135"/>
      <c r="J219" s="135"/>
      <c r="K219" s="135"/>
      <c r="L219" s="135"/>
      <c r="M219" s="135"/>
      <c r="N219" s="135"/>
      <c r="O219" s="135"/>
      <c r="P219" s="135"/>
      <c r="Q219" s="135"/>
      <c r="R219" s="135"/>
      <c r="S219" s="135"/>
      <c r="T219" s="135"/>
      <c r="U219" s="135"/>
      <c r="V219" s="135"/>
      <c r="W219" s="135"/>
      <c r="X219" s="135"/>
      <c r="Y219" s="135"/>
      <c r="Z219" s="135"/>
      <c r="AA219" s="135"/>
      <c r="AB219" s="135"/>
      <c r="AC219" s="135"/>
      <c r="AD219" s="135"/>
      <c r="AE219" s="135"/>
      <c r="AF219" s="135"/>
      <c r="AG219" s="135"/>
      <c r="AH219" s="135"/>
      <c r="AI219" s="135"/>
      <c r="AJ219" s="135"/>
      <c r="AK219" s="135"/>
      <c r="AL219" s="135"/>
      <c r="AM219" s="135"/>
      <c r="AN219" s="135"/>
      <c r="AO219" s="135"/>
      <c r="AP219" s="135"/>
      <c r="AQ219" s="135"/>
      <c r="AR219" s="135"/>
      <c r="AS219" s="135"/>
      <c r="AT219" s="135"/>
      <c r="AU219" s="135"/>
      <c r="AV219" s="135"/>
      <c r="AW219" s="135"/>
      <c r="AX219" s="135"/>
      <c r="AY219" s="135"/>
      <c r="AZ219" s="135"/>
      <c r="BA219" s="135"/>
      <c r="BB219" s="135"/>
      <c r="BC219" s="135"/>
      <c r="BD219" s="135"/>
      <c r="BE219" s="135"/>
      <c r="BF219" s="135"/>
      <c r="BG219" s="135"/>
      <c r="BH219" s="135"/>
      <c r="BI219" s="135"/>
      <c r="BJ219" s="135"/>
      <c r="BK219" s="135"/>
      <c r="BL219" s="135"/>
      <c r="BM219" s="135"/>
      <c r="BN219" s="135"/>
      <c r="BO219" s="135"/>
      <c r="BP219" s="135"/>
      <c r="BQ219" s="135"/>
      <c r="BR219" s="135"/>
      <c r="BS219" s="135"/>
      <c r="BT219" s="135"/>
    </row>
    <row r="220" spans="1:72" s="152" customFormat="1" x14ac:dyDescent="0.4">
      <c r="A220" s="135"/>
      <c r="B220" s="135"/>
      <c r="C220" s="135"/>
      <c r="D220" s="135"/>
      <c r="E220" s="135"/>
      <c r="F220" s="135"/>
      <c r="G220" s="135"/>
      <c r="H220" s="135"/>
      <c r="I220" s="135"/>
      <c r="J220" s="135"/>
      <c r="K220" s="135"/>
      <c r="L220" s="135"/>
      <c r="M220" s="135"/>
      <c r="N220" s="135"/>
      <c r="O220" s="135"/>
      <c r="P220" s="135"/>
      <c r="Q220" s="135"/>
      <c r="R220" s="135"/>
      <c r="S220" s="135"/>
      <c r="T220" s="135"/>
      <c r="U220" s="135"/>
      <c r="V220" s="135"/>
      <c r="W220" s="135"/>
      <c r="X220" s="135"/>
      <c r="Y220" s="135"/>
      <c r="Z220" s="135"/>
      <c r="AA220" s="135"/>
      <c r="AB220" s="135"/>
      <c r="AC220" s="135"/>
      <c r="AD220" s="135"/>
      <c r="AE220" s="135"/>
      <c r="AF220" s="135"/>
      <c r="AG220" s="135"/>
      <c r="AH220" s="135"/>
      <c r="AI220" s="135"/>
      <c r="AJ220" s="135"/>
      <c r="AK220" s="135"/>
      <c r="AL220" s="135"/>
      <c r="AM220" s="135"/>
      <c r="AN220" s="135"/>
      <c r="AO220" s="135"/>
      <c r="AP220" s="135"/>
      <c r="AQ220" s="135"/>
      <c r="AR220" s="135"/>
      <c r="AS220" s="135"/>
      <c r="AT220" s="135"/>
      <c r="AU220" s="135"/>
      <c r="AV220" s="135"/>
      <c r="AW220" s="135"/>
      <c r="AX220" s="135"/>
      <c r="AY220" s="135"/>
      <c r="AZ220" s="135"/>
      <c r="BA220" s="135"/>
      <c r="BB220" s="135"/>
      <c r="BC220" s="135"/>
      <c r="BD220" s="135"/>
      <c r="BE220" s="135"/>
      <c r="BF220" s="135"/>
      <c r="BG220" s="135"/>
      <c r="BH220" s="135"/>
      <c r="BI220" s="135"/>
      <c r="BJ220" s="135"/>
      <c r="BK220" s="135"/>
      <c r="BL220" s="135"/>
      <c r="BM220" s="135"/>
      <c r="BN220" s="135"/>
      <c r="BO220" s="135"/>
      <c r="BP220" s="135"/>
      <c r="BQ220" s="135"/>
      <c r="BR220" s="135"/>
      <c r="BS220" s="135"/>
      <c r="BT220" s="135"/>
    </row>
    <row r="221" spans="1:72" s="152" customFormat="1" x14ac:dyDescent="0.4">
      <c r="A221" s="135"/>
      <c r="B221" s="135"/>
      <c r="C221" s="135"/>
      <c r="D221" s="135"/>
      <c r="E221" s="135"/>
      <c r="F221" s="135"/>
      <c r="G221" s="135"/>
      <c r="H221" s="135"/>
      <c r="I221" s="135"/>
      <c r="J221" s="135"/>
      <c r="K221" s="135"/>
      <c r="L221" s="135"/>
      <c r="M221" s="135"/>
      <c r="N221" s="135"/>
      <c r="O221" s="135"/>
      <c r="P221" s="135"/>
      <c r="Q221" s="135"/>
      <c r="R221" s="135"/>
      <c r="S221" s="135"/>
      <c r="T221" s="135"/>
      <c r="U221" s="135"/>
      <c r="V221" s="135"/>
      <c r="W221" s="135"/>
      <c r="X221" s="135"/>
      <c r="Y221" s="135"/>
      <c r="Z221" s="135"/>
      <c r="AA221" s="135"/>
      <c r="AB221" s="135"/>
      <c r="AC221" s="135"/>
      <c r="AD221" s="135"/>
      <c r="AE221" s="135"/>
      <c r="AF221" s="135"/>
      <c r="AG221" s="135"/>
      <c r="AH221" s="135"/>
      <c r="AI221" s="135"/>
      <c r="AJ221" s="135"/>
      <c r="AK221" s="135"/>
      <c r="AL221" s="135"/>
      <c r="AM221" s="135"/>
      <c r="AN221" s="135"/>
      <c r="AO221" s="135"/>
      <c r="AP221" s="135"/>
      <c r="AQ221" s="135"/>
      <c r="AR221" s="135"/>
      <c r="AS221" s="135"/>
      <c r="AT221" s="135"/>
      <c r="AU221" s="135"/>
      <c r="AV221" s="135"/>
      <c r="AW221" s="135"/>
      <c r="AX221" s="135"/>
      <c r="AY221" s="135"/>
      <c r="AZ221" s="135"/>
      <c r="BA221" s="135"/>
      <c r="BB221" s="135"/>
      <c r="BC221" s="135"/>
      <c r="BD221" s="135"/>
      <c r="BE221" s="135"/>
      <c r="BF221" s="135"/>
      <c r="BG221" s="135"/>
      <c r="BH221" s="135"/>
      <c r="BI221" s="135"/>
      <c r="BJ221" s="135"/>
      <c r="BK221" s="135"/>
      <c r="BL221" s="135"/>
      <c r="BM221" s="135"/>
      <c r="BN221" s="135"/>
      <c r="BO221" s="135"/>
      <c r="BP221" s="135"/>
      <c r="BQ221" s="135"/>
      <c r="BR221" s="135"/>
      <c r="BS221" s="135"/>
      <c r="BT221" s="135"/>
    </row>
    <row r="222" spans="1:72" s="152" customFormat="1" x14ac:dyDescent="0.4">
      <c r="A222" s="135"/>
      <c r="B222" s="135"/>
      <c r="C222" s="135"/>
      <c r="D222" s="135"/>
      <c r="E222" s="135"/>
      <c r="F222" s="135"/>
      <c r="G222" s="135"/>
      <c r="H222" s="135"/>
      <c r="I222" s="135"/>
      <c r="J222" s="135"/>
      <c r="K222" s="135"/>
      <c r="L222" s="135"/>
      <c r="M222" s="135"/>
      <c r="N222" s="135"/>
      <c r="O222" s="135"/>
      <c r="P222" s="135"/>
      <c r="Q222" s="135"/>
      <c r="R222" s="135"/>
      <c r="S222" s="135"/>
      <c r="T222" s="135"/>
      <c r="U222" s="135"/>
      <c r="V222" s="135"/>
      <c r="W222" s="135"/>
      <c r="X222" s="135"/>
      <c r="Y222" s="135"/>
      <c r="Z222" s="135"/>
      <c r="AA222" s="135"/>
      <c r="AB222" s="135"/>
      <c r="AC222" s="135"/>
      <c r="AD222" s="135"/>
      <c r="AE222" s="135"/>
      <c r="AF222" s="135"/>
      <c r="AG222" s="135"/>
      <c r="AH222" s="135"/>
      <c r="AI222" s="135"/>
      <c r="AJ222" s="135"/>
      <c r="AK222" s="135"/>
      <c r="AL222" s="135"/>
      <c r="AM222" s="135"/>
      <c r="AN222" s="135"/>
      <c r="AO222" s="135"/>
      <c r="AP222" s="135"/>
      <c r="AQ222" s="135"/>
      <c r="AR222" s="135"/>
      <c r="AS222" s="135"/>
      <c r="AT222" s="135"/>
      <c r="AU222" s="135"/>
      <c r="AV222" s="135"/>
      <c r="AW222" s="135"/>
      <c r="AX222" s="135"/>
      <c r="AY222" s="135"/>
      <c r="AZ222" s="135"/>
      <c r="BA222" s="135"/>
      <c r="BB222" s="135"/>
      <c r="BC222" s="135"/>
      <c r="BD222" s="135"/>
      <c r="BE222" s="135"/>
      <c r="BF222" s="135"/>
      <c r="BG222" s="135"/>
      <c r="BH222" s="135"/>
      <c r="BI222" s="135"/>
      <c r="BJ222" s="135"/>
      <c r="BK222" s="135"/>
      <c r="BL222" s="135"/>
      <c r="BM222" s="135"/>
      <c r="BN222" s="135"/>
      <c r="BO222" s="135"/>
      <c r="BP222" s="135"/>
      <c r="BQ222" s="135"/>
      <c r="BR222" s="135"/>
      <c r="BS222" s="135"/>
      <c r="BT222" s="135"/>
    </row>
    <row r="223" spans="1:72" s="152" customFormat="1" x14ac:dyDescent="0.4">
      <c r="A223" s="135"/>
      <c r="B223" s="135"/>
      <c r="C223" s="135"/>
      <c r="D223" s="135"/>
      <c r="E223" s="135"/>
      <c r="F223" s="135"/>
      <c r="G223" s="135"/>
      <c r="H223" s="135"/>
      <c r="I223" s="135"/>
      <c r="J223" s="135"/>
      <c r="K223" s="135"/>
      <c r="L223" s="135"/>
      <c r="M223" s="135"/>
      <c r="N223" s="135"/>
      <c r="O223" s="135"/>
      <c r="P223" s="135"/>
      <c r="Q223" s="135"/>
      <c r="R223" s="135"/>
      <c r="S223" s="135"/>
      <c r="T223" s="135"/>
      <c r="U223" s="135"/>
      <c r="V223" s="135"/>
      <c r="W223" s="135"/>
      <c r="X223" s="135"/>
      <c r="Y223" s="135"/>
      <c r="Z223" s="135"/>
      <c r="AA223" s="135"/>
      <c r="AB223" s="135"/>
      <c r="AC223" s="135"/>
      <c r="AD223" s="135"/>
      <c r="AE223" s="135"/>
      <c r="AF223" s="135"/>
      <c r="AG223" s="135"/>
      <c r="AH223" s="135"/>
      <c r="AI223" s="135"/>
      <c r="AJ223" s="135"/>
      <c r="AK223" s="135"/>
      <c r="AL223" s="135"/>
      <c r="AM223" s="135"/>
      <c r="AN223" s="135"/>
      <c r="AO223" s="135"/>
      <c r="AP223" s="135"/>
      <c r="AQ223" s="135"/>
      <c r="AR223" s="135"/>
      <c r="AS223" s="135"/>
      <c r="AT223" s="135"/>
      <c r="AU223" s="135"/>
      <c r="AV223" s="135"/>
      <c r="AW223" s="135"/>
      <c r="AX223" s="135"/>
      <c r="AY223" s="135"/>
      <c r="AZ223" s="135"/>
      <c r="BA223" s="135"/>
      <c r="BB223" s="135"/>
      <c r="BC223" s="135"/>
      <c r="BD223" s="135"/>
      <c r="BE223" s="135"/>
      <c r="BF223" s="135"/>
      <c r="BG223" s="135"/>
      <c r="BH223" s="135"/>
      <c r="BI223" s="135"/>
      <c r="BJ223" s="135"/>
      <c r="BK223" s="135"/>
      <c r="BL223" s="135"/>
      <c r="BM223" s="135"/>
      <c r="BN223" s="135"/>
      <c r="BO223" s="135"/>
      <c r="BP223" s="135"/>
      <c r="BQ223" s="135"/>
      <c r="BR223" s="135"/>
      <c r="BS223" s="135"/>
      <c r="BT223" s="135"/>
    </row>
    <row r="224" spans="1:72" s="152" customFormat="1" x14ac:dyDescent="0.4">
      <c r="A224" s="135"/>
      <c r="B224" s="135"/>
      <c r="C224" s="135"/>
      <c r="D224" s="135"/>
      <c r="E224" s="135"/>
      <c r="F224" s="135"/>
      <c r="G224" s="135"/>
      <c r="H224" s="135"/>
      <c r="I224" s="135"/>
      <c r="J224" s="135"/>
      <c r="K224" s="135"/>
      <c r="L224" s="135"/>
      <c r="M224" s="135"/>
      <c r="N224" s="135"/>
      <c r="O224" s="135"/>
      <c r="P224" s="135"/>
      <c r="Q224" s="135"/>
      <c r="R224" s="135"/>
      <c r="S224" s="135"/>
      <c r="T224" s="135"/>
      <c r="U224" s="135"/>
      <c r="V224" s="135"/>
      <c r="W224" s="135"/>
      <c r="X224" s="135"/>
      <c r="Y224" s="135"/>
      <c r="Z224" s="135"/>
      <c r="AA224" s="135"/>
      <c r="AB224" s="135"/>
      <c r="AC224" s="135"/>
      <c r="AD224" s="135"/>
      <c r="AE224" s="135"/>
      <c r="AF224" s="135"/>
      <c r="AG224" s="135"/>
      <c r="AH224" s="135"/>
      <c r="AI224" s="135"/>
      <c r="AJ224" s="135"/>
      <c r="AK224" s="135"/>
      <c r="AL224" s="135"/>
      <c r="AM224" s="135"/>
      <c r="AN224" s="135"/>
      <c r="AO224" s="135"/>
      <c r="AP224" s="135"/>
      <c r="AQ224" s="135"/>
      <c r="AR224" s="135"/>
      <c r="AS224" s="135"/>
      <c r="AT224" s="135"/>
      <c r="AU224" s="135"/>
      <c r="AV224" s="135"/>
      <c r="AW224" s="135"/>
      <c r="AX224" s="135"/>
      <c r="AY224" s="135"/>
      <c r="AZ224" s="135"/>
      <c r="BA224" s="135"/>
      <c r="BB224" s="135"/>
      <c r="BC224" s="135"/>
      <c r="BD224" s="135"/>
      <c r="BE224" s="135"/>
      <c r="BF224" s="135"/>
      <c r="BG224" s="135"/>
      <c r="BH224" s="135"/>
      <c r="BI224" s="135"/>
      <c r="BJ224" s="135"/>
      <c r="BK224" s="135"/>
      <c r="BL224" s="135"/>
      <c r="BM224" s="135"/>
      <c r="BN224" s="135"/>
      <c r="BO224" s="135"/>
      <c r="BP224" s="135"/>
      <c r="BQ224" s="135"/>
      <c r="BR224" s="135"/>
      <c r="BS224" s="135"/>
      <c r="BT224" s="135"/>
    </row>
  </sheetData>
  <mergeCells count="2">
    <mergeCell ref="A1:F1"/>
    <mergeCell ref="A2:F2"/>
  </mergeCells>
  <phoneticPr fontId="29" alignment="center"/>
  <pageMargins left="0.7" right="0.7" top="0.75" bottom="0.75" header="0.3" footer="0.3"/>
  <pageSetup scale="74" fitToHeight="0" orientation="landscape" horizont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view="pageBreakPreview" topLeftCell="A25" zoomScaleNormal="100" zoomScaleSheetLayoutView="100" workbookViewId="0">
      <selection activeCell="G22" sqref="G22"/>
    </sheetView>
  </sheetViews>
  <sheetFormatPr baseColWidth="10" defaultColWidth="8.90625" defaultRowHeight="18" x14ac:dyDescent="0.4"/>
  <cols>
    <col min="1" max="1" width="8.90625" style="10"/>
    <col min="2" max="2" width="8.1796875" style="72" customWidth="1"/>
    <col min="3" max="3" width="74.453125" style="73" bestFit="1" customWidth="1"/>
    <col min="4" max="4" width="4.453125" style="71" bestFit="1" customWidth="1"/>
    <col min="5" max="5" width="8.453125" style="71" bestFit="1" customWidth="1"/>
    <col min="6" max="6" width="17.08984375" style="18" customWidth="1"/>
    <col min="7" max="7" width="18.08984375" style="71" bestFit="1" customWidth="1"/>
    <col min="8" max="8" width="8.90625" style="10"/>
    <col min="9" max="9" width="10.08984375" style="10" bestFit="1" customWidth="1"/>
    <col min="10" max="10" width="8.90625" style="10"/>
    <col min="11" max="11" width="10.08984375" style="10" bestFit="1" customWidth="1"/>
    <col min="12" max="16384" width="8.90625" style="10"/>
  </cols>
  <sheetData>
    <row r="1" spans="1:7" s="4" customFormat="1" x14ac:dyDescent="0.35">
      <c r="B1" s="7"/>
      <c r="D1" s="8"/>
    </row>
    <row r="2" spans="1:7" s="4" customFormat="1" x14ac:dyDescent="0.35">
      <c r="B2" s="7"/>
      <c r="D2" s="8"/>
    </row>
    <row r="3" spans="1:7" s="4" customFormat="1" x14ac:dyDescent="0.35">
      <c r="B3" s="440" t="s">
        <v>24</v>
      </c>
      <c r="C3" s="440"/>
      <c r="D3" s="440"/>
      <c r="E3" s="2"/>
    </row>
    <row r="4" spans="1:7" s="4" customFormat="1" x14ac:dyDescent="0.35">
      <c r="B4" s="441" t="s">
        <v>38</v>
      </c>
      <c r="C4" s="441"/>
      <c r="D4" s="441"/>
      <c r="E4" s="441"/>
      <c r="F4" s="441"/>
      <c r="G4" s="441"/>
    </row>
    <row r="5" spans="1:7" s="4" customFormat="1" x14ac:dyDescent="0.35">
      <c r="B5" s="442" t="s">
        <v>53</v>
      </c>
      <c r="C5" s="440"/>
      <c r="D5" s="440"/>
      <c r="E5" s="440"/>
      <c r="F5" s="440"/>
      <c r="G5" s="440"/>
    </row>
    <row r="6" spans="1:7" s="4" customFormat="1" x14ac:dyDescent="0.35">
      <c r="B6" s="442" t="s">
        <v>40</v>
      </c>
      <c r="C6" s="442"/>
      <c r="D6" s="442"/>
      <c r="E6" s="2"/>
      <c r="F6" s="2"/>
      <c r="G6" s="2"/>
    </row>
    <row r="7" spans="1:7" s="4" customFormat="1" x14ac:dyDescent="0.35">
      <c r="C7" s="2"/>
      <c r="D7" s="3"/>
      <c r="E7" s="2"/>
      <c r="F7" s="2"/>
      <c r="G7" s="2"/>
    </row>
    <row r="8" spans="1:7" ht="14.25" customHeight="1" x14ac:dyDescent="0.4">
      <c r="B8" s="11"/>
      <c r="C8" s="12"/>
      <c r="D8" s="13"/>
      <c r="E8" s="14"/>
      <c r="F8" s="14"/>
      <c r="G8" s="14"/>
    </row>
    <row r="9" spans="1:7" s="15" customFormat="1" x14ac:dyDescent="0.35">
      <c r="B9" s="449" t="s">
        <v>25</v>
      </c>
      <c r="C9" s="450"/>
      <c r="D9" s="450"/>
      <c r="E9" s="450"/>
      <c r="F9" s="450"/>
      <c r="G9" s="451"/>
    </row>
    <row r="10" spans="1:7" x14ac:dyDescent="0.4">
      <c r="B10" s="16"/>
      <c r="C10" s="17"/>
      <c r="D10" s="448" t="s">
        <v>26</v>
      </c>
      <c r="E10" s="448"/>
      <c r="F10" s="448"/>
      <c r="G10" s="448"/>
    </row>
    <row r="11" spans="1:7" x14ac:dyDescent="0.4">
      <c r="A11" s="19"/>
      <c r="B11" s="20" t="s">
        <v>0</v>
      </c>
      <c r="C11" s="218" t="s">
        <v>42</v>
      </c>
      <c r="D11" s="23" t="s">
        <v>47</v>
      </c>
      <c r="E11" s="22" t="s">
        <v>46</v>
      </c>
      <c r="F11" s="23" t="s">
        <v>1</v>
      </c>
      <c r="G11" s="22" t="s">
        <v>2</v>
      </c>
    </row>
    <row r="12" spans="1:7" s="4" customFormat="1" ht="20.25" customHeight="1" x14ac:dyDescent="0.35">
      <c r="B12" s="24"/>
      <c r="C12" s="25"/>
      <c r="D12" s="26"/>
      <c r="E12" s="27"/>
      <c r="F12" s="27"/>
      <c r="G12" s="28"/>
    </row>
    <row r="13" spans="1:7" s="4" customFormat="1" x14ac:dyDescent="0.35">
      <c r="B13" s="20">
        <v>1</v>
      </c>
      <c r="C13" s="29" t="s">
        <v>3</v>
      </c>
      <c r="D13" s="30"/>
      <c r="E13" s="31"/>
      <c r="F13" s="31"/>
      <c r="G13" s="22"/>
    </row>
    <row r="14" spans="1:7" s="36" customFormat="1" x14ac:dyDescent="0.35">
      <c r="A14" s="32"/>
      <c r="B14" s="33">
        <v>1.1000000000000001</v>
      </c>
      <c r="C14" s="34" t="s">
        <v>4</v>
      </c>
      <c r="D14" s="35"/>
      <c r="E14" s="31"/>
      <c r="F14" s="31"/>
      <c r="G14" s="22"/>
    </row>
    <row r="15" spans="1:7" s="44" customFormat="1" ht="108" x14ac:dyDescent="0.4">
      <c r="A15" s="37"/>
      <c r="B15" s="38">
        <v>1.2</v>
      </c>
      <c r="C15" s="39" t="s">
        <v>5</v>
      </c>
      <c r="D15" s="40" t="s">
        <v>6</v>
      </c>
      <c r="E15" s="41">
        <v>1</v>
      </c>
      <c r="F15" s="42">
        <v>15000</v>
      </c>
      <c r="G15" s="43">
        <f>E15*F15</f>
        <v>15000</v>
      </c>
    </row>
    <row r="16" spans="1:7" s="44" customFormat="1" x14ac:dyDescent="0.4">
      <c r="A16" s="37"/>
      <c r="B16" s="45">
        <v>1.3</v>
      </c>
      <c r="C16" s="46" t="s">
        <v>7</v>
      </c>
      <c r="D16" s="47" t="s">
        <v>6</v>
      </c>
      <c r="E16" s="48">
        <v>1</v>
      </c>
      <c r="F16" s="48"/>
      <c r="G16" s="49"/>
    </row>
    <row r="17" spans="1:8" ht="36" x14ac:dyDescent="0.4">
      <c r="B17" s="45">
        <v>1.4</v>
      </c>
      <c r="C17" s="50" t="s">
        <v>39</v>
      </c>
      <c r="D17" s="51" t="s">
        <v>6</v>
      </c>
      <c r="E17" s="48">
        <v>1</v>
      </c>
      <c r="F17" s="48"/>
      <c r="G17" s="52"/>
      <c r="H17" s="53"/>
    </row>
    <row r="18" spans="1:8" x14ac:dyDescent="0.4">
      <c r="A18" s="19"/>
      <c r="B18" s="54"/>
      <c r="C18" s="55"/>
      <c r="D18" s="56"/>
      <c r="E18" s="57"/>
      <c r="F18" s="57"/>
      <c r="G18" s="58"/>
    </row>
    <row r="19" spans="1:8" x14ac:dyDescent="0.4">
      <c r="A19" s="19"/>
      <c r="B19" s="59"/>
      <c r="C19" s="60" t="s">
        <v>8</v>
      </c>
      <c r="D19" s="447"/>
      <c r="E19" s="447"/>
      <c r="F19" s="447"/>
      <c r="G19" s="240">
        <f>G15</f>
        <v>15000</v>
      </c>
    </row>
    <row r="20" spans="1:8" x14ac:dyDescent="0.4">
      <c r="B20" s="61"/>
      <c r="C20" s="62"/>
      <c r="D20" s="63"/>
      <c r="E20" s="63"/>
      <c r="F20" s="63"/>
      <c r="G20" s="63"/>
    </row>
    <row r="21" spans="1:8" x14ac:dyDescent="0.4">
      <c r="A21" s="19"/>
      <c r="B21" s="64"/>
      <c r="C21" s="65" t="s">
        <v>27</v>
      </c>
      <c r="D21" s="66"/>
      <c r="E21" s="66"/>
      <c r="F21" s="67"/>
      <c r="G21" s="68">
        <f>G19</f>
        <v>15000</v>
      </c>
    </row>
    <row r="22" spans="1:8" x14ac:dyDescent="0.4">
      <c r="B22" s="69"/>
      <c r="C22" s="70"/>
      <c r="F22" s="71"/>
    </row>
    <row r="23" spans="1:8" x14ac:dyDescent="0.4">
      <c r="F23" s="71"/>
    </row>
    <row r="24" spans="1:8" x14ac:dyDescent="0.4">
      <c r="F24" s="71"/>
    </row>
    <row r="25" spans="1:8" x14ac:dyDescent="0.4">
      <c r="F25" s="71"/>
    </row>
    <row r="26" spans="1:8" x14ac:dyDescent="0.4">
      <c r="F26" s="71"/>
    </row>
    <row r="27" spans="1:8" x14ac:dyDescent="0.4">
      <c r="F27" s="71"/>
    </row>
    <row r="28" spans="1:8" x14ac:dyDescent="0.4">
      <c r="F28" s="71"/>
    </row>
    <row r="29" spans="1:8" x14ac:dyDescent="0.4">
      <c r="F29" s="71"/>
    </row>
    <row r="30" spans="1:8" x14ac:dyDescent="0.4">
      <c r="F30" s="71"/>
    </row>
    <row r="31" spans="1:8" x14ac:dyDescent="0.4">
      <c r="F31" s="71"/>
    </row>
    <row r="32" spans="1:8" x14ac:dyDescent="0.4">
      <c r="F32" s="71"/>
    </row>
    <row r="33" spans="6:6" x14ac:dyDescent="0.4">
      <c r="F33" s="71"/>
    </row>
    <row r="34" spans="6:6" x14ac:dyDescent="0.4">
      <c r="F34" s="71"/>
    </row>
    <row r="35" spans="6:6" x14ac:dyDescent="0.4">
      <c r="F35" s="71"/>
    </row>
    <row r="36" spans="6:6" x14ac:dyDescent="0.4">
      <c r="F36" s="71"/>
    </row>
    <row r="37" spans="6:6" x14ac:dyDescent="0.4">
      <c r="F37" s="71"/>
    </row>
    <row r="38" spans="6:6" x14ac:dyDescent="0.4">
      <c r="F38" s="71"/>
    </row>
    <row r="39" spans="6:6" x14ac:dyDescent="0.4">
      <c r="F39" s="71"/>
    </row>
    <row r="40" spans="6:6" x14ac:dyDescent="0.4">
      <c r="F40" s="71"/>
    </row>
    <row r="41" spans="6:6" x14ac:dyDescent="0.4">
      <c r="F41" s="71"/>
    </row>
    <row r="42" spans="6:6" x14ac:dyDescent="0.4">
      <c r="F42" s="71"/>
    </row>
    <row r="43" spans="6:6" x14ac:dyDescent="0.4">
      <c r="F43" s="71"/>
    </row>
    <row r="44" spans="6:6" x14ac:dyDescent="0.4">
      <c r="F44" s="71"/>
    </row>
    <row r="45" spans="6:6" x14ac:dyDescent="0.4">
      <c r="F45" s="71"/>
    </row>
    <row r="46" spans="6:6" x14ac:dyDescent="0.4">
      <c r="F46" s="71"/>
    </row>
    <row r="47" spans="6:6" x14ac:dyDescent="0.4">
      <c r="F47" s="71"/>
    </row>
    <row r="48" spans="6:6" x14ac:dyDescent="0.4">
      <c r="F48" s="71"/>
    </row>
    <row r="49" spans="6:6" x14ac:dyDescent="0.4">
      <c r="F49" s="71"/>
    </row>
    <row r="50" spans="6:6" x14ac:dyDescent="0.4">
      <c r="F50" s="71"/>
    </row>
    <row r="51" spans="6:6" x14ac:dyDescent="0.4">
      <c r="F51" s="71"/>
    </row>
    <row r="52" spans="6:6" x14ac:dyDescent="0.4">
      <c r="F52" s="71"/>
    </row>
    <row r="53" spans="6:6" x14ac:dyDescent="0.4">
      <c r="F53" s="71"/>
    </row>
    <row r="54" spans="6:6" x14ac:dyDescent="0.4">
      <c r="F54" s="71"/>
    </row>
    <row r="55" spans="6:6" x14ac:dyDescent="0.4">
      <c r="F55" s="71"/>
    </row>
    <row r="56" spans="6:6" x14ac:dyDescent="0.4">
      <c r="F56" s="71"/>
    </row>
    <row r="57" spans="6:6" x14ac:dyDescent="0.4">
      <c r="F57" s="71"/>
    </row>
    <row r="58" spans="6:6" x14ac:dyDescent="0.4">
      <c r="F58" s="71"/>
    </row>
    <row r="59" spans="6:6" x14ac:dyDescent="0.4">
      <c r="F59" s="71"/>
    </row>
    <row r="60" spans="6:6" x14ac:dyDescent="0.4">
      <c r="F60" s="71"/>
    </row>
  </sheetData>
  <mergeCells count="7">
    <mergeCell ref="D19:F19"/>
    <mergeCell ref="D10:G10"/>
    <mergeCell ref="B9:G9"/>
    <mergeCell ref="B3:D3"/>
    <mergeCell ref="B6:D6"/>
    <mergeCell ref="B4:G4"/>
    <mergeCell ref="B5:G5"/>
  </mergeCells>
  <pageMargins left="0.7" right="0.7" top="0.75" bottom="0.75" header="0.3" footer="0.3"/>
  <pageSetup scale="61" orientation="portrait" horizontalDpi="42949672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55"/>
  <sheetViews>
    <sheetView topLeftCell="A22" workbookViewId="0">
      <selection activeCell="J25" sqref="J25"/>
    </sheetView>
  </sheetViews>
  <sheetFormatPr baseColWidth="10" defaultColWidth="8.7265625" defaultRowHeight="14.5" x14ac:dyDescent="0.35"/>
  <cols>
    <col min="1" max="1" width="2.36328125" customWidth="1"/>
    <col min="2" max="2" width="4.54296875" customWidth="1"/>
    <col min="3" max="3" width="79.81640625" customWidth="1"/>
    <col min="4" max="4" width="3.81640625" customWidth="1"/>
    <col min="5" max="6" width="9.54296875" customWidth="1"/>
    <col min="7" max="7" width="15.36328125" customWidth="1"/>
    <col min="8" max="8" width="4.1796875" customWidth="1"/>
  </cols>
  <sheetData>
    <row r="1" spans="1:8" ht="18" x14ac:dyDescent="0.4">
      <c r="A1" s="135"/>
      <c r="B1" s="135"/>
      <c r="C1" s="203"/>
      <c r="D1" s="135"/>
      <c r="E1" s="135"/>
      <c r="F1" s="135"/>
      <c r="G1" s="135"/>
      <c r="H1" s="135"/>
    </row>
    <row r="2" spans="1:8" ht="17.5" x14ac:dyDescent="0.35">
      <c r="A2" s="75"/>
      <c r="B2" s="75"/>
      <c r="C2" s="76"/>
      <c r="D2" s="9"/>
      <c r="E2" s="9"/>
      <c r="F2" s="9"/>
      <c r="G2" s="9"/>
      <c r="H2" s="9"/>
    </row>
    <row r="3" spans="1:8" x14ac:dyDescent="0.35">
      <c r="A3" s="241"/>
      <c r="B3" s="242"/>
      <c r="C3" s="454" t="s">
        <v>59</v>
      </c>
      <c r="D3" s="454"/>
      <c r="E3" s="454"/>
      <c r="F3" s="243"/>
      <c r="G3" s="242"/>
      <c r="H3" s="242"/>
    </row>
    <row r="4" spans="1:8" x14ac:dyDescent="0.35">
      <c r="A4" s="241"/>
      <c r="B4" s="242"/>
      <c r="C4" s="455" t="s">
        <v>60</v>
      </c>
      <c r="D4" s="455"/>
      <c r="E4" s="455"/>
      <c r="F4" s="455"/>
      <c r="G4" s="455"/>
      <c r="H4" s="455"/>
    </row>
    <row r="5" spans="1:8" x14ac:dyDescent="0.35">
      <c r="A5" s="241"/>
      <c r="B5" s="242"/>
      <c r="C5" s="244" t="s">
        <v>61</v>
      </c>
      <c r="D5" s="244"/>
      <c r="E5" s="244"/>
      <c r="F5" s="243"/>
      <c r="G5" s="245"/>
      <c r="H5" s="245"/>
    </row>
    <row r="6" spans="1:8" x14ac:dyDescent="0.35">
      <c r="A6" s="241"/>
      <c r="B6" s="242"/>
      <c r="C6" s="456" t="s">
        <v>55</v>
      </c>
      <c r="D6" s="456"/>
      <c r="E6" s="456"/>
      <c r="F6" s="243"/>
      <c r="G6" s="243"/>
      <c r="H6" s="243"/>
    </row>
    <row r="7" spans="1:8" x14ac:dyDescent="0.35">
      <c r="A7" s="246"/>
      <c r="B7" s="242"/>
      <c r="C7" s="243"/>
      <c r="D7" s="247"/>
      <c r="E7" s="243"/>
      <c r="F7" s="243"/>
      <c r="G7" s="243"/>
      <c r="H7" s="246"/>
    </row>
    <row r="8" spans="1:8" x14ac:dyDescent="0.35">
      <c r="A8" s="246"/>
      <c r="B8" s="242"/>
      <c r="C8" s="243"/>
      <c r="D8" s="247"/>
      <c r="E8" s="243"/>
      <c r="F8" s="243"/>
      <c r="G8" s="243"/>
      <c r="H8" s="246"/>
    </row>
    <row r="9" spans="1:8" x14ac:dyDescent="0.35">
      <c r="A9" s="246"/>
      <c r="B9" s="457" t="s">
        <v>67</v>
      </c>
      <c r="C9" s="457"/>
      <c r="D9" s="457"/>
      <c r="E9" s="457"/>
      <c r="F9" s="457"/>
      <c r="G9" s="457"/>
      <c r="H9" s="246"/>
    </row>
    <row r="10" spans="1:8" x14ac:dyDescent="0.35">
      <c r="A10" s="246"/>
      <c r="B10" s="248"/>
      <c r="C10" s="249"/>
      <c r="D10" s="250"/>
      <c r="E10" s="251"/>
      <c r="F10" s="251"/>
      <c r="G10" s="251"/>
      <c r="H10" s="246"/>
    </row>
    <row r="11" spans="1:8" x14ac:dyDescent="0.35">
      <c r="A11" s="246"/>
      <c r="B11" s="458" t="s">
        <v>96</v>
      </c>
      <c r="C11" s="459"/>
      <c r="D11" s="459"/>
      <c r="E11" s="459"/>
      <c r="F11" s="459"/>
      <c r="G11" s="460"/>
      <c r="H11" s="246"/>
    </row>
    <row r="12" spans="1:8" x14ac:dyDescent="0.35">
      <c r="A12" s="246"/>
      <c r="B12" s="252"/>
      <c r="C12" s="253"/>
      <c r="D12" s="461" t="s">
        <v>26</v>
      </c>
      <c r="E12" s="461"/>
      <c r="F12" s="461"/>
      <c r="G12" s="461"/>
      <c r="H12" s="246"/>
    </row>
    <row r="13" spans="1:8" ht="28" x14ac:dyDescent="0.35">
      <c r="A13" s="241"/>
      <c r="B13" s="254" t="s">
        <v>0</v>
      </c>
      <c r="C13" s="255" t="s">
        <v>42</v>
      </c>
      <c r="D13" s="254" t="s">
        <v>47</v>
      </c>
      <c r="E13" s="256" t="s">
        <v>46</v>
      </c>
      <c r="F13" s="257" t="s">
        <v>48</v>
      </c>
      <c r="G13" s="257" t="s">
        <v>2</v>
      </c>
      <c r="H13" s="246"/>
    </row>
    <row r="14" spans="1:8" x14ac:dyDescent="0.35">
      <c r="A14" s="241"/>
      <c r="B14" s="258"/>
      <c r="C14" s="259"/>
      <c r="D14" s="260"/>
      <c r="E14" s="261"/>
      <c r="F14" s="261"/>
      <c r="G14" s="262"/>
      <c r="H14" s="263"/>
    </row>
    <row r="15" spans="1:8" x14ac:dyDescent="0.35">
      <c r="A15" s="246"/>
      <c r="B15" s="264">
        <v>1</v>
      </c>
      <c r="C15" s="265" t="s">
        <v>28</v>
      </c>
      <c r="D15" s="266"/>
      <c r="E15" s="267"/>
      <c r="F15" s="268"/>
      <c r="G15" s="269"/>
      <c r="H15" s="241"/>
    </row>
    <row r="16" spans="1:8" x14ac:dyDescent="0.35">
      <c r="A16" s="246"/>
      <c r="B16" s="270">
        <v>1.1000000000000001</v>
      </c>
      <c r="C16" s="271" t="s">
        <v>56</v>
      </c>
      <c r="D16" s="272" t="s">
        <v>9</v>
      </c>
      <c r="E16" s="273">
        <v>5.5</v>
      </c>
      <c r="F16" s="273">
        <v>70</v>
      </c>
      <c r="G16" s="274">
        <f>E16*F16</f>
        <v>385</v>
      </c>
      <c r="H16" s="241"/>
    </row>
    <row r="17" spans="1:8" x14ac:dyDescent="0.35">
      <c r="A17" s="246"/>
      <c r="B17" s="275"/>
      <c r="C17" s="276" t="s">
        <v>8</v>
      </c>
      <c r="D17" s="277"/>
      <c r="E17" s="278"/>
      <c r="F17" s="279"/>
      <c r="G17" s="280">
        <f>G16</f>
        <v>385</v>
      </c>
      <c r="H17" s="246"/>
    </row>
    <row r="18" spans="1:8" x14ac:dyDescent="0.35">
      <c r="A18" s="246"/>
      <c r="B18" s="281"/>
      <c r="C18" s="282"/>
      <c r="D18" s="283"/>
      <c r="E18" s="284"/>
      <c r="F18" s="284"/>
      <c r="G18" s="285"/>
      <c r="H18" s="246"/>
    </row>
    <row r="19" spans="1:8" x14ac:dyDescent="0.35">
      <c r="A19" s="246"/>
      <c r="B19" s="286">
        <v>2</v>
      </c>
      <c r="C19" s="287" t="s">
        <v>30</v>
      </c>
      <c r="D19" s="288"/>
      <c r="E19" s="289"/>
      <c r="F19" s="289"/>
      <c r="G19" s="279"/>
      <c r="H19" s="246"/>
    </row>
    <row r="20" spans="1:8" x14ac:dyDescent="0.35">
      <c r="A20" s="246"/>
      <c r="B20" s="290">
        <v>2.1</v>
      </c>
      <c r="C20" s="291" t="s">
        <v>11</v>
      </c>
      <c r="D20" s="272" t="s">
        <v>9</v>
      </c>
      <c r="E20" s="273">
        <v>5.5</v>
      </c>
      <c r="F20" s="273">
        <v>150</v>
      </c>
      <c r="G20" s="292">
        <f t="shared" ref="G20:G25" si="0">E20*F20</f>
        <v>825</v>
      </c>
      <c r="H20" s="246"/>
    </row>
    <row r="21" spans="1:8" x14ac:dyDescent="0.35">
      <c r="A21" s="246"/>
      <c r="B21" s="293">
        <v>2.2000000000000002</v>
      </c>
      <c r="C21" s="294" t="s">
        <v>29</v>
      </c>
      <c r="D21" s="272" t="s">
        <v>12</v>
      </c>
      <c r="E21" s="295">
        <v>6.4</v>
      </c>
      <c r="F21" s="295">
        <v>250</v>
      </c>
      <c r="G21" s="296">
        <f t="shared" si="0"/>
        <v>1600</v>
      </c>
      <c r="H21" s="246"/>
    </row>
    <row r="22" spans="1:8" x14ac:dyDescent="0.35">
      <c r="A22" s="246"/>
      <c r="B22" s="290">
        <v>2.2999999999999998</v>
      </c>
      <c r="C22" s="297" t="s">
        <v>13</v>
      </c>
      <c r="D22" s="298" t="s">
        <v>9</v>
      </c>
      <c r="E22" s="299">
        <v>6.4</v>
      </c>
      <c r="F22" s="299">
        <v>120</v>
      </c>
      <c r="G22" s="300">
        <f t="shared" si="0"/>
        <v>768</v>
      </c>
      <c r="H22" s="246"/>
    </row>
    <row r="23" spans="1:8" x14ac:dyDescent="0.35">
      <c r="A23" s="246"/>
      <c r="B23" s="301">
        <v>2.4</v>
      </c>
      <c r="C23" s="302" t="s">
        <v>14</v>
      </c>
      <c r="D23" s="272" t="s">
        <v>9</v>
      </c>
      <c r="E23" s="273">
        <v>5</v>
      </c>
      <c r="F23" s="299">
        <v>120</v>
      </c>
      <c r="G23" s="303">
        <f t="shared" si="0"/>
        <v>600</v>
      </c>
      <c r="H23" s="246"/>
    </row>
    <row r="24" spans="1:8" x14ac:dyDescent="0.35">
      <c r="A24" s="246"/>
      <c r="B24" s="293">
        <v>2.5</v>
      </c>
      <c r="C24" s="304" t="s">
        <v>43</v>
      </c>
      <c r="D24" s="298" t="s">
        <v>12</v>
      </c>
      <c r="E24" s="305">
        <v>1</v>
      </c>
      <c r="F24" s="305">
        <v>1050</v>
      </c>
      <c r="G24" s="306">
        <f t="shared" si="0"/>
        <v>1050</v>
      </c>
      <c r="H24" s="246"/>
    </row>
    <row r="25" spans="1:8" ht="29.25" customHeight="1" x14ac:dyDescent="0.35">
      <c r="A25" s="246"/>
      <c r="B25" s="290">
        <v>2.7</v>
      </c>
      <c r="C25" s="307" t="s">
        <v>44</v>
      </c>
      <c r="D25" s="308" t="s">
        <v>12</v>
      </c>
      <c r="E25" s="309">
        <v>1.88</v>
      </c>
      <c r="F25" s="309">
        <v>1050</v>
      </c>
      <c r="G25" s="310">
        <f t="shared" si="0"/>
        <v>1974</v>
      </c>
      <c r="H25" s="246"/>
    </row>
    <row r="26" spans="1:8" x14ac:dyDescent="0.35">
      <c r="A26" s="246"/>
      <c r="B26" s="275"/>
      <c r="C26" s="276" t="s">
        <v>10</v>
      </c>
      <c r="D26" s="277"/>
      <c r="E26" s="278"/>
      <c r="F26" s="279"/>
      <c r="G26" s="311">
        <f>SUM(G20:G25)</f>
        <v>6817</v>
      </c>
      <c r="H26" s="246"/>
    </row>
    <row r="27" spans="1:8" x14ac:dyDescent="0.35">
      <c r="A27" s="246"/>
      <c r="B27" s="281"/>
      <c r="C27" s="312"/>
      <c r="D27" s="313"/>
      <c r="E27" s="284"/>
      <c r="F27" s="314"/>
      <c r="G27" s="285"/>
      <c r="H27" s="246"/>
    </row>
    <row r="28" spans="1:8" x14ac:dyDescent="0.35">
      <c r="A28" s="246"/>
      <c r="B28" s="315">
        <v>3</v>
      </c>
      <c r="C28" s="287" t="s">
        <v>31</v>
      </c>
      <c r="D28" s="316"/>
      <c r="E28" s="289"/>
      <c r="F28" s="273"/>
      <c r="G28" s="279"/>
      <c r="H28" s="246"/>
    </row>
    <row r="29" spans="1:8" ht="28.5" x14ac:dyDescent="0.35">
      <c r="A29" s="246"/>
      <c r="B29" s="317">
        <v>3.1</v>
      </c>
      <c r="C29" s="291" t="s">
        <v>45</v>
      </c>
      <c r="D29" s="272" t="s">
        <v>12</v>
      </c>
      <c r="E29" s="289">
        <v>0.625</v>
      </c>
      <c r="F29" s="289">
        <v>5000</v>
      </c>
      <c r="G29" s="279">
        <f>E29*F29</f>
        <v>3125</v>
      </c>
      <c r="H29" s="246"/>
    </row>
    <row r="30" spans="1:8" ht="42.5" x14ac:dyDescent="0.35">
      <c r="A30" s="246"/>
      <c r="B30" s="317">
        <v>3.2</v>
      </c>
      <c r="C30" s="302" t="s">
        <v>41</v>
      </c>
      <c r="D30" s="272" t="s">
        <v>12</v>
      </c>
      <c r="E30" s="289">
        <v>1.875</v>
      </c>
      <c r="F30" s="289">
        <v>5000</v>
      </c>
      <c r="G30" s="318">
        <f>E30*F30</f>
        <v>9375</v>
      </c>
      <c r="H30" s="246"/>
    </row>
    <row r="31" spans="1:8" x14ac:dyDescent="0.35">
      <c r="A31" s="246"/>
      <c r="B31" s="319"/>
      <c r="C31" s="276" t="s">
        <v>15</v>
      </c>
      <c r="D31" s="320"/>
      <c r="E31" s="278"/>
      <c r="F31" s="279"/>
      <c r="G31" s="311">
        <f>G30+G29</f>
        <v>12500</v>
      </c>
      <c r="H31" s="246"/>
    </row>
    <row r="32" spans="1:8" x14ac:dyDescent="0.35">
      <c r="A32" s="246"/>
      <c r="B32" s="281"/>
      <c r="C32" s="312"/>
      <c r="D32" s="283"/>
      <c r="E32" s="314"/>
      <c r="F32" s="284"/>
      <c r="G32" s="274"/>
      <c r="H32" s="246"/>
    </row>
    <row r="33" spans="1:8" x14ac:dyDescent="0.35">
      <c r="A33" s="321"/>
      <c r="B33" s="286">
        <v>4</v>
      </c>
      <c r="C33" s="287" t="s">
        <v>32</v>
      </c>
      <c r="D33" s="322"/>
      <c r="E33" s="273"/>
      <c r="F33" s="273"/>
      <c r="G33" s="292"/>
      <c r="H33" s="321"/>
    </row>
    <row r="34" spans="1:8" ht="28" x14ac:dyDescent="0.35">
      <c r="A34" s="321"/>
      <c r="B34" s="323">
        <v>4.0999999999999996</v>
      </c>
      <c r="C34" s="324" t="s">
        <v>62</v>
      </c>
      <c r="D34" s="325" t="s">
        <v>9</v>
      </c>
      <c r="E34" s="326">
        <v>11.25</v>
      </c>
      <c r="F34" s="273">
        <v>750</v>
      </c>
      <c r="G34" s="327">
        <f>F34*E34</f>
        <v>8437.5</v>
      </c>
      <c r="H34" s="321"/>
    </row>
    <row r="35" spans="1:8" x14ac:dyDescent="0.35">
      <c r="A35" s="321"/>
      <c r="B35" s="281"/>
      <c r="C35" s="276" t="s">
        <v>16</v>
      </c>
      <c r="D35" s="277"/>
      <c r="E35" s="278"/>
      <c r="F35" s="284"/>
      <c r="G35" s="280">
        <f>G34</f>
        <v>8437.5</v>
      </c>
      <c r="H35" s="321"/>
    </row>
    <row r="36" spans="1:8" x14ac:dyDescent="0.35">
      <c r="A36" s="321"/>
      <c r="B36" s="281"/>
      <c r="C36" s="328"/>
      <c r="D36" s="283"/>
      <c r="E36" s="314"/>
      <c r="F36" s="284"/>
      <c r="G36" s="285"/>
      <c r="H36" s="321"/>
    </row>
    <row r="37" spans="1:8" x14ac:dyDescent="0.35">
      <c r="A37" s="321"/>
      <c r="B37" s="329">
        <v>5</v>
      </c>
      <c r="C37" s="287" t="s">
        <v>33</v>
      </c>
      <c r="D37" s="330"/>
      <c r="E37" s="331"/>
      <c r="F37" s="332"/>
      <c r="G37" s="333"/>
      <c r="H37" s="321"/>
    </row>
    <row r="38" spans="1:8" ht="28" x14ac:dyDescent="0.35">
      <c r="A38" s="321"/>
      <c r="B38" s="334"/>
      <c r="C38" s="335" t="s">
        <v>23</v>
      </c>
      <c r="D38" s="336"/>
      <c r="E38" s="332"/>
      <c r="F38" s="332"/>
      <c r="G38" s="337"/>
      <c r="H38" s="321"/>
    </row>
    <row r="39" spans="1:8" ht="29" thickBot="1" x14ac:dyDescent="0.4">
      <c r="A39" s="321"/>
      <c r="B39" s="338">
        <v>5.0999999999999996</v>
      </c>
      <c r="C39" s="339" t="s">
        <v>22</v>
      </c>
      <c r="D39" s="336" t="s">
        <v>9</v>
      </c>
      <c r="E39" s="332">
        <v>6.25</v>
      </c>
      <c r="F39" s="332">
        <v>320</v>
      </c>
      <c r="G39" s="385">
        <f>F39*E39</f>
        <v>2000</v>
      </c>
      <c r="H39" s="321"/>
    </row>
    <row r="40" spans="1:8" ht="15" thickBot="1" x14ac:dyDescent="0.4">
      <c r="A40" s="321"/>
      <c r="B40" s="384"/>
      <c r="D40" s="347"/>
      <c r="E40" s="348"/>
      <c r="F40" s="348"/>
      <c r="G40" s="386">
        <f>G39</f>
        <v>2000</v>
      </c>
      <c r="H40" s="321"/>
    </row>
    <row r="41" spans="1:8" x14ac:dyDescent="0.35">
      <c r="A41" s="321"/>
      <c r="B41" s="384">
        <v>5.2</v>
      </c>
      <c r="C41" s="287" t="s">
        <v>84</v>
      </c>
      <c r="D41" s="347"/>
      <c r="E41" s="348"/>
      <c r="F41" s="348"/>
      <c r="G41" s="350"/>
      <c r="H41" s="321"/>
    </row>
    <row r="42" spans="1:8" ht="15" thickBot="1" x14ac:dyDescent="0.4">
      <c r="A42" s="321"/>
      <c r="B42" s="384">
        <v>5.3</v>
      </c>
      <c r="C42" s="339" t="s">
        <v>86</v>
      </c>
      <c r="D42" s="336" t="s">
        <v>9</v>
      </c>
      <c r="E42" s="332">
        <v>10</v>
      </c>
      <c r="F42" s="332">
        <v>7200</v>
      </c>
      <c r="G42" s="385">
        <f>F42*E42</f>
        <v>72000</v>
      </c>
      <c r="H42" s="321"/>
    </row>
    <row r="43" spans="1:8" ht="15" thickBot="1" x14ac:dyDescent="0.4">
      <c r="A43" s="321"/>
      <c r="B43" s="384"/>
      <c r="C43" s="341" t="s">
        <v>34</v>
      </c>
      <c r="D43" s="347"/>
      <c r="E43" s="348"/>
      <c r="F43" s="348"/>
      <c r="G43" s="386">
        <f>G42</f>
        <v>72000</v>
      </c>
      <c r="H43" s="321"/>
    </row>
    <row r="44" spans="1:8" x14ac:dyDescent="0.35">
      <c r="A44" s="321"/>
      <c r="B44" s="384"/>
      <c r="C44" s="346"/>
      <c r="E44" s="347"/>
      <c r="F44" s="348"/>
      <c r="G44" s="348"/>
      <c r="H44" s="321"/>
    </row>
    <row r="45" spans="1:8" x14ac:dyDescent="0.35">
      <c r="A45" s="321"/>
      <c r="B45" s="340"/>
      <c r="C45" s="341"/>
      <c r="D45" s="342"/>
      <c r="E45" s="343"/>
      <c r="F45" s="343"/>
      <c r="G45" s="344"/>
      <c r="H45" s="321"/>
    </row>
    <row r="46" spans="1:8" x14ac:dyDescent="0.35">
      <c r="A46" s="321"/>
      <c r="B46" s="345"/>
      <c r="C46" s="346"/>
      <c r="D46" s="347"/>
      <c r="E46" s="348"/>
      <c r="F46" s="349"/>
      <c r="G46" s="350"/>
      <c r="H46" s="321"/>
    </row>
    <row r="47" spans="1:8" x14ac:dyDescent="0.35">
      <c r="A47" s="321"/>
      <c r="B47" s="351"/>
      <c r="C47" s="361" t="s">
        <v>87</v>
      </c>
      <c r="D47" s="352"/>
      <c r="E47" s="353"/>
      <c r="F47" s="354"/>
      <c r="G47" s="355">
        <f>G43+G40+G35+G31+G26+G17</f>
        <v>102139.5</v>
      </c>
      <c r="H47" s="321"/>
    </row>
    <row r="48" spans="1:8" x14ac:dyDescent="0.35">
      <c r="A48" s="321"/>
      <c r="B48" s="356"/>
      <c r="C48" s="357"/>
      <c r="D48" s="243"/>
      <c r="E48" s="358"/>
      <c r="F48" s="358"/>
      <c r="G48" s="359"/>
      <c r="H48" s="321"/>
    </row>
    <row r="49" spans="1:11" x14ac:dyDescent="0.35">
      <c r="A49" s="321"/>
      <c r="B49" s="360"/>
      <c r="C49" s="361" t="s">
        <v>87</v>
      </c>
      <c r="D49" s="243"/>
      <c r="E49" s="358"/>
      <c r="F49" s="362"/>
      <c r="G49" s="363">
        <f>SUM(G47+0)</f>
        <v>102139.5</v>
      </c>
      <c r="H49" s="321"/>
    </row>
    <row r="50" spans="1:11" x14ac:dyDescent="0.35">
      <c r="A50" s="321"/>
      <c r="B50" s="360"/>
      <c r="C50" s="364"/>
      <c r="D50" s="347"/>
      <c r="E50" s="347"/>
      <c r="F50" s="347"/>
      <c r="G50" s="365"/>
      <c r="H50" s="321"/>
    </row>
    <row r="51" spans="1:11" x14ac:dyDescent="0.35">
      <c r="A51" s="321"/>
      <c r="B51" s="366"/>
      <c r="C51" s="361" t="s">
        <v>19</v>
      </c>
      <c r="D51" s="347"/>
      <c r="E51" s="348"/>
      <c r="F51" s="452">
        <f>SUM(G49+0)</f>
        <v>102139.5</v>
      </c>
      <c r="G51" s="453"/>
      <c r="H51" s="321"/>
    </row>
    <row r="52" spans="1:11" x14ac:dyDescent="0.35">
      <c r="A52" s="321"/>
      <c r="B52" s="366"/>
      <c r="C52" s="361"/>
      <c r="D52" s="347"/>
      <c r="E52" s="348"/>
      <c r="F52" s="348"/>
      <c r="G52" s="350"/>
      <c r="H52" s="321"/>
    </row>
    <row r="53" spans="1:11" x14ac:dyDescent="0.35">
      <c r="A53" s="321"/>
      <c r="B53" s="356"/>
      <c r="C53" s="361" t="s">
        <v>58</v>
      </c>
      <c r="D53" s="347"/>
      <c r="E53" s="348"/>
      <c r="F53" s="348"/>
      <c r="G53" s="367">
        <f>F51*0.16</f>
        <v>16342.32</v>
      </c>
      <c r="H53" s="321"/>
    </row>
    <row r="54" spans="1:11" x14ac:dyDescent="0.35">
      <c r="A54" s="321"/>
      <c r="B54" s="368"/>
      <c r="C54" s="369" t="s">
        <v>20</v>
      </c>
      <c r="D54" s="370"/>
      <c r="E54" s="371"/>
      <c r="G54" s="396">
        <f>SUM(F51+G52+G53)</f>
        <v>118481.82</v>
      </c>
      <c r="H54" s="321"/>
    </row>
    <row r="55" spans="1:11" ht="18" x14ac:dyDescent="0.4">
      <c r="A55" s="135"/>
      <c r="B55" s="6"/>
      <c r="C55" s="180"/>
      <c r="D55" s="158"/>
      <c r="E55" s="159"/>
      <c r="F55" s="159"/>
      <c r="G55" s="171"/>
      <c r="H55" s="135"/>
      <c r="K55" s="394"/>
    </row>
  </sheetData>
  <mergeCells count="7">
    <mergeCell ref="F51:G51"/>
    <mergeCell ref="C3:E3"/>
    <mergeCell ref="C4:H4"/>
    <mergeCell ref="C6:E6"/>
    <mergeCell ref="B9:G9"/>
    <mergeCell ref="B11:G11"/>
    <mergeCell ref="D12:G1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249"/>
  <sheetViews>
    <sheetView view="pageBreakPreview" topLeftCell="B29" zoomScale="80" zoomScaleNormal="100" zoomScaleSheetLayoutView="80" workbookViewId="0">
      <selection activeCell="D39" sqref="D39:H40"/>
    </sheetView>
  </sheetViews>
  <sheetFormatPr baseColWidth="10" defaultColWidth="9.08984375" defaultRowHeight="18" x14ac:dyDescent="0.4"/>
  <cols>
    <col min="1" max="1" width="6.90625" style="135" hidden="1" customWidth="1"/>
    <col min="2" max="2" width="6.90625" style="135" customWidth="1"/>
    <col min="3" max="3" width="9.6328125" style="203" customWidth="1"/>
    <col min="4" max="4" width="94.08984375" style="135" bestFit="1" customWidth="1"/>
    <col min="5" max="5" width="5" style="135" customWidth="1"/>
    <col min="6" max="6" width="10.08984375" style="135" bestFit="1" customWidth="1"/>
    <col min="7" max="7" width="15.36328125" style="135" bestFit="1" customWidth="1"/>
    <col min="8" max="8" width="18.08984375" style="135" bestFit="1" customWidth="1"/>
    <col min="9" max="9" width="4.1796875" style="135" customWidth="1"/>
    <col min="10" max="10" width="15.36328125" style="135" customWidth="1"/>
    <col min="11" max="16384" width="9.08984375" style="135"/>
  </cols>
  <sheetData>
    <row r="1" spans="1:9" x14ac:dyDescent="0.4">
      <c r="C1" s="135"/>
      <c r="D1" s="203"/>
    </row>
    <row r="2" spans="1:9" s="77" customFormat="1" x14ac:dyDescent="0.4">
      <c r="A2" s="75"/>
      <c r="B2" s="75"/>
      <c r="C2" s="75"/>
      <c r="D2" s="76"/>
      <c r="E2" s="9"/>
      <c r="F2" s="9"/>
      <c r="G2" s="9"/>
      <c r="H2" s="9"/>
      <c r="I2" s="9"/>
    </row>
    <row r="3" spans="1:9" s="77" customFormat="1" x14ac:dyDescent="0.4">
      <c r="A3" s="75"/>
      <c r="B3" s="75"/>
      <c r="C3" s="4"/>
      <c r="D3" s="440" t="s">
        <v>24</v>
      </c>
      <c r="E3" s="440"/>
      <c r="F3" s="440"/>
      <c r="G3" s="2"/>
      <c r="H3" s="4"/>
      <c r="I3" s="4"/>
    </row>
    <row r="4" spans="1:9" s="77" customFormat="1" ht="18.75" customHeight="1" x14ac:dyDescent="0.4">
      <c r="A4" s="75"/>
      <c r="B4" s="75"/>
      <c r="C4" s="4"/>
      <c r="D4" s="441" t="s">
        <v>38</v>
      </c>
      <c r="E4" s="441"/>
      <c r="F4" s="441"/>
      <c r="G4" s="441"/>
      <c r="H4" s="441"/>
      <c r="I4" s="441"/>
    </row>
    <row r="5" spans="1:9" s="77" customFormat="1" x14ac:dyDescent="0.4">
      <c r="A5" s="75"/>
      <c r="B5" s="75"/>
      <c r="C5" s="4"/>
      <c r="D5" s="1" t="s">
        <v>54</v>
      </c>
      <c r="E5" s="1"/>
      <c r="F5" s="1"/>
      <c r="G5" s="2"/>
      <c r="H5" s="9"/>
      <c r="I5" s="9"/>
    </row>
    <row r="6" spans="1:9" s="77" customFormat="1" x14ac:dyDescent="0.4">
      <c r="A6" s="75"/>
      <c r="B6" s="75"/>
      <c r="C6" s="4"/>
      <c r="D6" s="442" t="s">
        <v>55</v>
      </c>
      <c r="E6" s="442"/>
      <c r="F6" s="442"/>
      <c r="G6" s="2"/>
      <c r="H6" s="2"/>
      <c r="I6" s="2"/>
    </row>
    <row r="7" spans="1:9" s="77" customFormat="1" x14ac:dyDescent="0.4">
      <c r="C7" s="4"/>
      <c r="D7" s="2"/>
      <c r="E7" s="3"/>
      <c r="F7" s="2"/>
      <c r="G7" s="2"/>
      <c r="H7" s="2"/>
    </row>
    <row r="8" spans="1:9" s="77" customFormat="1" x14ac:dyDescent="0.4">
      <c r="C8" s="4"/>
      <c r="D8" s="2"/>
      <c r="E8" s="3"/>
      <c r="F8" s="2"/>
      <c r="G8" s="2"/>
      <c r="H8" s="2"/>
    </row>
    <row r="9" spans="1:9" s="77" customFormat="1" x14ac:dyDescent="0.4">
      <c r="C9" s="443" t="s">
        <v>66</v>
      </c>
      <c r="D9" s="443"/>
      <c r="E9" s="443"/>
      <c r="F9" s="443"/>
      <c r="G9" s="443"/>
      <c r="H9" s="443"/>
    </row>
    <row r="10" spans="1:9" s="77" customFormat="1" x14ac:dyDescent="0.4">
      <c r="C10" s="79"/>
      <c r="D10" s="80"/>
      <c r="E10" s="81"/>
      <c r="F10" s="82"/>
      <c r="G10" s="82"/>
      <c r="H10" s="82"/>
    </row>
    <row r="11" spans="1:9" s="77" customFormat="1" x14ac:dyDescent="0.4">
      <c r="C11" s="444" t="s">
        <v>35</v>
      </c>
      <c r="D11" s="445"/>
      <c r="E11" s="445"/>
      <c r="F11" s="445"/>
      <c r="G11" s="445"/>
      <c r="H11" s="446"/>
    </row>
    <row r="12" spans="1:9" s="77" customFormat="1" ht="18.75" customHeight="1" x14ac:dyDescent="0.4">
      <c r="C12" s="83"/>
      <c r="D12" s="84"/>
      <c r="E12" s="439" t="s">
        <v>26</v>
      </c>
      <c r="F12" s="439"/>
      <c r="G12" s="439"/>
      <c r="H12" s="439"/>
    </row>
    <row r="13" spans="1:9" s="77" customFormat="1" x14ac:dyDescent="0.4">
      <c r="A13" s="75"/>
      <c r="B13" s="75"/>
      <c r="C13" s="21" t="s">
        <v>0</v>
      </c>
      <c r="D13" s="85" t="s">
        <v>42</v>
      </c>
      <c r="E13" s="21" t="s">
        <v>47</v>
      </c>
      <c r="F13" s="31" t="s">
        <v>46</v>
      </c>
      <c r="G13" s="23" t="s">
        <v>48</v>
      </c>
      <c r="H13" s="23" t="s">
        <v>2</v>
      </c>
    </row>
    <row r="14" spans="1:9" s="77" customFormat="1" x14ac:dyDescent="0.4">
      <c r="A14" s="75"/>
      <c r="B14" s="75"/>
      <c r="C14" s="24"/>
      <c r="D14" s="373"/>
      <c r="E14" s="374"/>
      <c r="F14" s="375"/>
      <c r="G14" s="375"/>
      <c r="H14" s="376"/>
    </row>
    <row r="15" spans="1:9" s="77" customFormat="1" x14ac:dyDescent="0.4">
      <c r="A15" s="75"/>
      <c r="B15" s="75"/>
      <c r="C15" s="24"/>
      <c r="D15" s="372" t="s">
        <v>63</v>
      </c>
      <c r="E15" s="87"/>
      <c r="F15" s="88"/>
      <c r="G15" s="88"/>
      <c r="H15" s="89"/>
    </row>
    <row r="16" spans="1:9" s="75" customFormat="1" x14ac:dyDescent="0.4">
      <c r="A16" s="77"/>
      <c r="B16" s="77"/>
      <c r="C16" s="91">
        <v>1</v>
      </c>
      <c r="D16" s="205" t="s">
        <v>28</v>
      </c>
      <c r="E16" s="206"/>
      <c r="F16" s="93"/>
      <c r="G16" s="94"/>
      <c r="H16" s="95"/>
    </row>
    <row r="17" spans="1:8" s="75" customFormat="1" x14ac:dyDescent="0.4">
      <c r="A17" s="77"/>
      <c r="B17" s="77"/>
      <c r="C17" s="96">
        <v>1.1000000000000001</v>
      </c>
      <c r="D17" s="97" t="s">
        <v>56</v>
      </c>
      <c r="E17" s="51" t="s">
        <v>9</v>
      </c>
      <c r="F17" s="48">
        <v>8</v>
      </c>
      <c r="G17" s="48">
        <v>70</v>
      </c>
      <c r="H17" s="98">
        <f>F17*G17</f>
        <v>560</v>
      </c>
    </row>
    <row r="18" spans="1:8" s="77" customFormat="1" x14ac:dyDescent="0.4">
      <c r="C18" s="99"/>
      <c r="D18" s="60" t="s">
        <v>8</v>
      </c>
      <c r="E18" s="100"/>
      <c r="F18" s="101"/>
      <c r="G18" s="102"/>
      <c r="H18" s="103">
        <f>H17</f>
        <v>560</v>
      </c>
    </row>
    <row r="19" spans="1:8" s="77" customFormat="1" x14ac:dyDescent="0.4">
      <c r="C19" s="104"/>
      <c r="D19" s="105"/>
      <c r="E19" s="56"/>
      <c r="F19" s="57"/>
      <c r="G19" s="57"/>
      <c r="H19" s="106"/>
    </row>
    <row r="20" spans="1:8" s="77" customFormat="1" x14ac:dyDescent="0.4">
      <c r="C20" s="107">
        <v>2</v>
      </c>
      <c r="D20" s="92" t="s">
        <v>30</v>
      </c>
      <c r="E20" s="108"/>
      <c r="F20" s="109"/>
      <c r="G20" s="109"/>
      <c r="H20" s="102"/>
    </row>
    <row r="21" spans="1:8" s="77" customFormat="1" x14ac:dyDescent="0.4">
      <c r="C21" s="207">
        <v>2.1</v>
      </c>
      <c r="D21" s="110" t="s">
        <v>11</v>
      </c>
      <c r="E21" s="51" t="s">
        <v>9</v>
      </c>
      <c r="F21" s="48">
        <v>8.1999999999999993</v>
      </c>
      <c r="G21" s="48">
        <v>150</v>
      </c>
      <c r="H21" s="49">
        <f t="shared" ref="H21:H26" si="0">F21*G21</f>
        <v>1230</v>
      </c>
    </row>
    <row r="22" spans="1:8" s="77" customFormat="1" x14ac:dyDescent="0.4">
      <c r="C22" s="208">
        <v>2.2000000000000002</v>
      </c>
      <c r="D22" s="111" t="s">
        <v>29</v>
      </c>
      <c r="E22" s="51" t="s">
        <v>12</v>
      </c>
      <c r="F22" s="112">
        <v>45</v>
      </c>
      <c r="G22" s="112">
        <v>250</v>
      </c>
      <c r="H22" s="113">
        <f t="shared" si="0"/>
        <v>11250</v>
      </c>
    </row>
    <row r="23" spans="1:8" s="77" customFormat="1" x14ac:dyDescent="0.4">
      <c r="C23" s="207">
        <v>2.2999999999999998</v>
      </c>
      <c r="D23" s="114" t="s">
        <v>13</v>
      </c>
      <c r="E23" s="115" t="s">
        <v>9</v>
      </c>
      <c r="F23" s="116">
        <v>0.14000000000000001</v>
      </c>
      <c r="G23" s="116">
        <v>120</v>
      </c>
      <c r="H23" s="117">
        <f t="shared" si="0"/>
        <v>16.8</v>
      </c>
    </row>
    <row r="24" spans="1:8" s="77" customFormat="1" x14ac:dyDescent="0.4">
      <c r="C24" s="209">
        <v>2.4</v>
      </c>
      <c r="D24" s="118" t="s">
        <v>14</v>
      </c>
      <c r="E24" s="51" t="s">
        <v>9</v>
      </c>
      <c r="F24" s="48">
        <v>4</v>
      </c>
      <c r="G24" s="116">
        <v>120</v>
      </c>
      <c r="H24" s="120">
        <f t="shared" si="0"/>
        <v>480</v>
      </c>
    </row>
    <row r="25" spans="1:8" s="77" customFormat="1" ht="36" x14ac:dyDescent="0.4">
      <c r="C25" s="208">
        <v>2.5</v>
      </c>
      <c r="D25" s="121" t="s">
        <v>43</v>
      </c>
      <c r="E25" s="115" t="s">
        <v>12</v>
      </c>
      <c r="F25" s="216">
        <v>1.26</v>
      </c>
      <c r="G25" s="216">
        <v>1050</v>
      </c>
      <c r="H25" s="217">
        <f t="shared" si="0"/>
        <v>1323</v>
      </c>
    </row>
    <row r="26" spans="1:8" s="77" customFormat="1" ht="36" x14ac:dyDescent="0.4">
      <c r="C26" s="207">
        <v>2.7</v>
      </c>
      <c r="D26" s="204" t="s">
        <v>44</v>
      </c>
      <c r="E26" s="119" t="s">
        <v>12</v>
      </c>
      <c r="F26" s="130">
        <v>2</v>
      </c>
      <c r="G26" s="130">
        <v>1050</v>
      </c>
      <c r="H26" s="58">
        <f t="shared" si="0"/>
        <v>2100</v>
      </c>
    </row>
    <row r="27" spans="1:8" s="77" customFormat="1" x14ac:dyDescent="0.4">
      <c r="C27" s="99"/>
      <c r="D27" s="60" t="s">
        <v>10</v>
      </c>
      <c r="E27" s="100"/>
      <c r="F27" s="101"/>
      <c r="G27" s="102"/>
      <c r="H27" s="122">
        <f>SUM(H21:H26)</f>
        <v>16399.8</v>
      </c>
    </row>
    <row r="28" spans="1:8" s="77" customFormat="1" x14ac:dyDescent="0.4">
      <c r="C28" s="104"/>
      <c r="D28" s="123"/>
      <c r="E28" s="124"/>
      <c r="F28" s="57"/>
      <c r="G28" s="125"/>
      <c r="H28" s="106"/>
    </row>
    <row r="29" spans="1:8" s="77" customFormat="1" x14ac:dyDescent="0.4">
      <c r="C29" s="126">
        <v>3</v>
      </c>
      <c r="D29" s="92" t="s">
        <v>31</v>
      </c>
      <c r="E29" s="127"/>
      <c r="F29" s="109"/>
      <c r="G29" s="48"/>
      <c r="H29" s="102"/>
    </row>
    <row r="30" spans="1:8" s="77" customFormat="1" ht="36" x14ac:dyDescent="0.4">
      <c r="C30" s="129">
        <v>3.1</v>
      </c>
      <c r="D30" s="110" t="s">
        <v>45</v>
      </c>
      <c r="E30" s="51" t="s">
        <v>12</v>
      </c>
      <c r="F30" s="109">
        <v>0.8</v>
      </c>
      <c r="G30" s="109">
        <v>5000</v>
      </c>
      <c r="H30" s="102">
        <f>F30*G30</f>
        <v>4000</v>
      </c>
    </row>
    <row r="31" spans="1:8" s="77" customFormat="1" ht="54" x14ac:dyDescent="0.4">
      <c r="C31" s="129">
        <v>3.2</v>
      </c>
      <c r="D31" s="118" t="s">
        <v>41</v>
      </c>
      <c r="E31" s="51" t="s">
        <v>12</v>
      </c>
      <c r="F31" s="109">
        <v>2</v>
      </c>
      <c r="G31" s="109">
        <v>5000</v>
      </c>
      <c r="H31" s="131">
        <f>F31*G31</f>
        <v>10000</v>
      </c>
    </row>
    <row r="32" spans="1:8" s="77" customFormat="1" x14ac:dyDescent="0.4">
      <c r="C32" s="133"/>
      <c r="D32" s="60" t="s">
        <v>15</v>
      </c>
      <c r="E32" s="140"/>
      <c r="F32" s="101"/>
      <c r="G32" s="102"/>
      <c r="H32" s="122">
        <f>H31+H30</f>
        <v>14000</v>
      </c>
    </row>
    <row r="33" spans="1:15" s="77" customFormat="1" x14ac:dyDescent="0.4">
      <c r="C33" s="104"/>
      <c r="D33" s="123"/>
      <c r="E33" s="56"/>
      <c r="F33" s="125"/>
      <c r="G33" s="57"/>
      <c r="H33" s="98"/>
    </row>
    <row r="34" spans="1:15" x14ac:dyDescent="0.4">
      <c r="C34" s="107">
        <v>4</v>
      </c>
      <c r="D34" s="92" t="s">
        <v>32</v>
      </c>
      <c r="E34" s="134"/>
      <c r="F34" s="48"/>
      <c r="G34" s="48"/>
      <c r="H34" s="49"/>
    </row>
    <row r="35" spans="1:15" ht="36" x14ac:dyDescent="0.4">
      <c r="C35" s="210">
        <v>4.0999999999999996</v>
      </c>
      <c r="D35" s="136" t="s">
        <v>21</v>
      </c>
      <c r="E35" s="128" t="s">
        <v>9</v>
      </c>
      <c r="F35" s="137">
        <v>4</v>
      </c>
      <c r="G35" s="48">
        <v>750</v>
      </c>
      <c r="H35" s="138">
        <f>G35*F35</f>
        <v>3000</v>
      </c>
    </row>
    <row r="36" spans="1:15" x14ac:dyDescent="0.4">
      <c r="C36" s="104"/>
      <c r="D36" s="60" t="s">
        <v>16</v>
      </c>
      <c r="E36" s="100"/>
      <c r="F36" s="101"/>
      <c r="G36" s="57"/>
      <c r="H36" s="103">
        <f>H35</f>
        <v>3000</v>
      </c>
    </row>
    <row r="37" spans="1:15" x14ac:dyDescent="0.4">
      <c r="C37" s="104"/>
      <c r="D37" s="139"/>
      <c r="E37" s="56"/>
      <c r="F37" s="125"/>
      <c r="G37" s="57"/>
      <c r="H37" s="106"/>
    </row>
    <row r="38" spans="1:15" x14ac:dyDescent="0.4">
      <c r="C38" s="153">
        <v>5</v>
      </c>
      <c r="D38" s="92" t="s">
        <v>33</v>
      </c>
      <c r="E38" s="211"/>
      <c r="F38" s="212"/>
      <c r="G38" s="132"/>
      <c r="H38" s="213"/>
    </row>
    <row r="39" spans="1:15" ht="54" x14ac:dyDescent="0.4">
      <c r="C39" s="142"/>
      <c r="D39" s="143" t="s">
        <v>23</v>
      </c>
      <c r="E39" s="144"/>
      <c r="F39" s="132"/>
      <c r="G39" s="132"/>
      <c r="H39" s="141"/>
    </row>
    <row r="40" spans="1:15" ht="36" x14ac:dyDescent="0.4">
      <c r="C40" s="214">
        <v>5.0999999999999996</v>
      </c>
      <c r="D40" s="145" t="s">
        <v>22</v>
      </c>
      <c r="E40" s="144" t="s">
        <v>9</v>
      </c>
      <c r="F40" s="132">
        <v>1.4</v>
      </c>
      <c r="G40" s="132">
        <v>320</v>
      </c>
      <c r="H40" s="141">
        <f>G40*F40</f>
        <v>448</v>
      </c>
    </row>
    <row r="41" spans="1:15" x14ac:dyDescent="0.4">
      <c r="C41" s="379"/>
      <c r="D41" s="157"/>
      <c r="E41" s="158"/>
      <c r="F41" s="159"/>
      <c r="G41" s="159"/>
      <c r="H41" s="154"/>
    </row>
    <row r="42" spans="1:15" x14ac:dyDescent="0.4">
      <c r="C42" s="146"/>
      <c r="D42" s="147" t="s">
        <v>34</v>
      </c>
      <c r="E42" s="148"/>
      <c r="F42" s="149"/>
      <c r="G42" s="149"/>
      <c r="H42" s="150">
        <f>H40</f>
        <v>448</v>
      </c>
    </row>
    <row r="43" spans="1:15" s="152" customFormat="1" x14ac:dyDescent="0.4">
      <c r="A43" s="135"/>
      <c r="B43" s="135"/>
      <c r="C43" s="156"/>
      <c r="D43" s="157"/>
      <c r="E43" s="158"/>
      <c r="F43" s="159"/>
      <c r="G43" s="160"/>
      <c r="H43" s="154"/>
      <c r="I43" s="135"/>
      <c r="J43" s="135"/>
      <c r="K43" s="135"/>
      <c r="L43" s="135"/>
      <c r="M43" s="135"/>
      <c r="N43" s="135"/>
      <c r="O43" s="135"/>
    </row>
    <row r="44" spans="1:15" s="152" customFormat="1" x14ac:dyDescent="0.4">
      <c r="A44" s="135"/>
      <c r="B44" s="135"/>
      <c r="C44" s="161"/>
      <c r="D44" s="147" t="s">
        <v>18</v>
      </c>
      <c r="E44" s="162"/>
      <c r="F44" s="163"/>
      <c r="G44" s="164"/>
      <c r="H44" s="165">
        <f>H42+H36+H32+H27+H18</f>
        <v>34407.800000000003</v>
      </c>
      <c r="I44" s="135"/>
      <c r="J44" s="135"/>
      <c r="K44" s="135"/>
      <c r="L44" s="135"/>
      <c r="M44" s="135"/>
      <c r="N44" s="135"/>
      <c r="O44" s="135"/>
    </row>
    <row r="45" spans="1:15" s="152" customFormat="1" x14ac:dyDescent="0.4">
      <c r="A45" s="135"/>
      <c r="B45" s="135"/>
      <c r="C45" s="166"/>
      <c r="D45" s="151"/>
      <c r="E45" s="2"/>
      <c r="F45" s="167"/>
      <c r="G45" s="167"/>
      <c r="H45" s="168"/>
      <c r="I45" s="135"/>
      <c r="J45" s="135"/>
      <c r="K45" s="135"/>
      <c r="L45" s="135"/>
      <c r="M45" s="135"/>
      <c r="N45" s="135"/>
      <c r="O45" s="135"/>
    </row>
    <row r="46" spans="1:15" s="152" customFormat="1" x14ac:dyDescent="0.4">
      <c r="A46" s="135"/>
      <c r="B46" s="135"/>
      <c r="C46" s="169"/>
      <c r="D46" s="170" t="s">
        <v>87</v>
      </c>
      <c r="E46" s="2"/>
      <c r="F46" s="167"/>
      <c r="G46" s="171"/>
      <c r="H46" s="155">
        <f>SUM(H44+0)</f>
        <v>34407.800000000003</v>
      </c>
      <c r="I46" s="135"/>
      <c r="J46" s="135"/>
      <c r="K46" s="135"/>
      <c r="L46" s="135"/>
      <c r="M46" s="135"/>
      <c r="N46" s="135"/>
      <c r="O46" s="135"/>
    </row>
    <row r="47" spans="1:15" s="152" customFormat="1" x14ac:dyDescent="0.4">
      <c r="A47" s="135"/>
      <c r="B47" s="135"/>
      <c r="C47" s="169"/>
      <c r="D47" s="172"/>
      <c r="E47" s="158"/>
      <c r="F47" s="158"/>
      <c r="G47" s="158"/>
      <c r="H47" s="173"/>
      <c r="I47" s="135"/>
      <c r="J47" s="135"/>
      <c r="K47" s="135"/>
      <c r="L47" s="135"/>
      <c r="M47" s="135"/>
      <c r="N47" s="135"/>
      <c r="O47" s="135"/>
    </row>
    <row r="48" spans="1:15" s="152" customFormat="1" x14ac:dyDescent="0.4">
      <c r="A48" s="135"/>
      <c r="B48" s="135"/>
      <c r="C48" s="169"/>
      <c r="D48" s="172"/>
      <c r="E48" s="158"/>
      <c r="F48" s="158"/>
      <c r="G48" s="158"/>
      <c r="H48" s="173"/>
      <c r="I48" s="135"/>
      <c r="J48" s="135"/>
      <c r="K48" s="135"/>
      <c r="L48" s="135"/>
      <c r="M48" s="135"/>
      <c r="N48" s="135"/>
      <c r="O48" s="135"/>
    </row>
    <row r="49" spans="1:15" s="152" customFormat="1" x14ac:dyDescent="0.4">
      <c r="A49" s="135"/>
      <c r="B49" s="135"/>
      <c r="C49" s="74"/>
      <c r="D49" s="170" t="s">
        <v>19</v>
      </c>
      <c r="E49" s="158"/>
      <c r="F49" s="159"/>
      <c r="G49" s="462">
        <f>SUM(H46+0)</f>
        <v>34407.800000000003</v>
      </c>
      <c r="H49" s="463"/>
      <c r="I49" s="135"/>
      <c r="J49" s="135"/>
      <c r="K49" s="135"/>
      <c r="L49" s="135"/>
      <c r="M49" s="135"/>
      <c r="N49" s="135"/>
      <c r="O49" s="135"/>
    </row>
    <row r="50" spans="1:15" s="152" customFormat="1" x14ac:dyDescent="0.4">
      <c r="A50" s="135"/>
      <c r="B50" s="135"/>
      <c r="C50" s="74"/>
      <c r="D50" s="170"/>
      <c r="E50" s="158"/>
      <c r="F50" s="159"/>
      <c r="G50" s="159"/>
      <c r="H50" s="154"/>
      <c r="I50" s="135"/>
      <c r="J50" s="135"/>
      <c r="K50" s="135"/>
      <c r="L50" s="135"/>
      <c r="M50" s="135"/>
      <c r="N50" s="135"/>
      <c r="O50" s="135"/>
    </row>
    <row r="51" spans="1:15" s="152" customFormat="1" x14ac:dyDescent="0.4">
      <c r="A51" s="135"/>
      <c r="B51" s="135"/>
      <c r="C51" s="166"/>
      <c r="D51" s="170" t="s">
        <v>58</v>
      </c>
      <c r="E51" s="158"/>
      <c r="F51" s="159"/>
      <c r="G51" s="159"/>
      <c r="H51" s="175">
        <v>2234.04</v>
      </c>
      <c r="I51" s="135"/>
      <c r="J51" s="135"/>
      <c r="K51" s="135"/>
      <c r="L51" s="135"/>
      <c r="M51" s="135"/>
      <c r="N51" s="135"/>
      <c r="O51" s="135"/>
    </row>
    <row r="52" spans="1:15" s="152" customFormat="1" x14ac:dyDescent="0.4">
      <c r="A52" s="135"/>
      <c r="B52" s="135"/>
      <c r="C52" s="176"/>
      <c r="D52" s="177" t="s">
        <v>20</v>
      </c>
      <c r="E52" s="178"/>
      <c r="F52" s="179"/>
      <c r="G52" s="398"/>
      <c r="H52" s="155">
        <f>SUM(G49:H51)</f>
        <v>36641.840000000004</v>
      </c>
      <c r="I52" s="135"/>
      <c r="J52" s="135"/>
      <c r="K52" s="135"/>
      <c r="L52" s="135"/>
      <c r="M52" s="135"/>
      <c r="N52" s="135"/>
      <c r="O52" s="135"/>
    </row>
    <row r="53" spans="1:15" s="152" customFormat="1" x14ac:dyDescent="0.4">
      <c r="A53" s="135"/>
      <c r="B53" s="135"/>
      <c r="C53" s="6"/>
      <c r="D53" s="180"/>
      <c r="E53" s="158"/>
      <c r="F53" s="159"/>
      <c r="G53" s="159"/>
      <c r="H53" s="171"/>
      <c r="I53" s="135"/>
      <c r="J53" s="190"/>
      <c r="K53" s="135"/>
      <c r="L53" s="135"/>
      <c r="M53" s="135"/>
      <c r="N53" s="135"/>
      <c r="O53" s="135"/>
    </row>
    <row r="54" spans="1:15" s="152" customFormat="1" x14ac:dyDescent="0.4">
      <c r="A54" s="135"/>
      <c r="B54" s="135"/>
      <c r="C54" s="6"/>
      <c r="D54" s="181"/>
      <c r="E54" s="135"/>
      <c r="F54" s="135"/>
      <c r="G54" s="135"/>
      <c r="H54" s="135"/>
      <c r="I54" s="135"/>
      <c r="J54" s="135"/>
      <c r="K54" s="135"/>
      <c r="L54" s="135"/>
      <c r="M54" s="135"/>
      <c r="N54" s="135"/>
      <c r="O54" s="135"/>
    </row>
    <row r="55" spans="1:15" s="152" customFormat="1" x14ac:dyDescent="0.4">
      <c r="A55" s="135"/>
      <c r="B55" s="135"/>
      <c r="C55" s="174"/>
      <c r="D55" s="181"/>
      <c r="E55" s="135"/>
      <c r="F55" s="135"/>
      <c r="G55" s="182"/>
      <c r="H55" s="135"/>
      <c r="I55" s="135"/>
      <c r="J55" s="135"/>
      <c r="K55" s="135"/>
      <c r="L55" s="135"/>
      <c r="M55" s="135"/>
      <c r="N55" s="135"/>
      <c r="O55" s="135"/>
    </row>
    <row r="56" spans="1:15" s="152" customFormat="1" x14ac:dyDescent="0.4">
      <c r="A56" s="135"/>
      <c r="B56" s="135"/>
      <c r="C56" s="171"/>
      <c r="D56" s="181"/>
      <c r="E56" s="135"/>
      <c r="F56" s="135"/>
      <c r="G56" s="182"/>
      <c r="H56" s="135"/>
      <c r="I56" s="135"/>
      <c r="J56" s="135"/>
      <c r="K56" s="135"/>
      <c r="L56" s="135"/>
      <c r="M56" s="135"/>
      <c r="N56" s="135"/>
      <c r="O56" s="135"/>
    </row>
    <row r="57" spans="1:15" s="152" customFormat="1" x14ac:dyDescent="0.4">
      <c r="A57" s="135"/>
      <c r="B57" s="135"/>
      <c r="C57" s="174"/>
      <c r="D57" s="181"/>
      <c r="E57" s="135"/>
      <c r="F57" s="135"/>
      <c r="G57" s="135"/>
      <c r="H57" s="135"/>
      <c r="I57" s="135"/>
      <c r="J57" s="135"/>
      <c r="K57" s="135"/>
      <c r="L57" s="135"/>
      <c r="M57" s="135"/>
      <c r="N57" s="135"/>
      <c r="O57" s="135"/>
    </row>
    <row r="58" spans="1:15" s="152" customFormat="1" x14ac:dyDescent="0.4">
      <c r="A58" s="135"/>
      <c r="B58" s="135"/>
      <c r="C58" s="171"/>
      <c r="D58" s="181"/>
      <c r="E58" s="135"/>
      <c r="F58" s="135"/>
      <c r="G58" s="135"/>
      <c r="H58" s="135"/>
      <c r="I58" s="135"/>
      <c r="J58" s="135"/>
      <c r="K58" s="135"/>
      <c r="L58" s="135"/>
      <c r="M58" s="135"/>
      <c r="N58" s="135"/>
      <c r="O58" s="135"/>
    </row>
    <row r="59" spans="1:15" s="152" customFormat="1" x14ac:dyDescent="0.4">
      <c r="A59" s="135"/>
      <c r="B59" s="135"/>
      <c r="C59" s="171"/>
      <c r="D59" s="181"/>
      <c r="E59" s="181"/>
      <c r="F59" s="135"/>
      <c r="G59" s="135"/>
      <c r="H59" s="135"/>
      <c r="I59" s="135"/>
      <c r="J59" s="135"/>
      <c r="K59" s="135"/>
      <c r="L59" s="135"/>
      <c r="M59" s="135"/>
      <c r="N59" s="135"/>
      <c r="O59" s="135"/>
    </row>
    <row r="60" spans="1:15" s="152" customFormat="1" x14ac:dyDescent="0.4">
      <c r="A60" s="135"/>
      <c r="B60" s="135"/>
      <c r="C60" s="171"/>
      <c r="D60" s="181"/>
      <c r="E60" s="183"/>
      <c r="F60" s="135"/>
      <c r="G60" s="215"/>
      <c r="H60" s="135"/>
      <c r="I60" s="135"/>
      <c r="J60" s="135"/>
      <c r="K60" s="135"/>
      <c r="L60" s="135"/>
      <c r="M60" s="135"/>
      <c r="N60" s="135"/>
      <c r="O60" s="135"/>
    </row>
    <row r="61" spans="1:15" s="152" customFormat="1" x14ac:dyDescent="0.4">
      <c r="A61" s="135"/>
      <c r="B61" s="135"/>
      <c r="C61" s="184"/>
      <c r="D61" s="181"/>
      <c r="E61" s="135"/>
      <c r="F61" s="135"/>
      <c r="G61" s="135"/>
      <c r="H61" s="135"/>
      <c r="I61" s="135"/>
      <c r="J61" s="135"/>
      <c r="K61" s="135"/>
      <c r="L61" s="135"/>
      <c r="M61" s="135"/>
      <c r="N61" s="135"/>
      <c r="O61" s="135"/>
    </row>
    <row r="62" spans="1:15" s="152" customFormat="1" x14ac:dyDescent="0.4">
      <c r="A62" s="135"/>
      <c r="B62" s="135"/>
      <c r="C62" s="184"/>
      <c r="D62" s="185"/>
      <c r="E62" s="135"/>
      <c r="F62" s="135"/>
      <c r="G62" s="135"/>
      <c r="H62" s="135"/>
      <c r="I62" s="135"/>
      <c r="J62" s="135"/>
      <c r="K62" s="135"/>
      <c r="L62" s="135"/>
      <c r="M62" s="135"/>
      <c r="N62" s="135"/>
      <c r="O62" s="135"/>
    </row>
    <row r="63" spans="1:15" s="152" customFormat="1" x14ac:dyDescent="0.4">
      <c r="A63" s="135"/>
      <c r="B63" s="135"/>
      <c r="C63" s="186"/>
      <c r="D63" s="181"/>
      <c r="E63" s="135"/>
      <c r="F63" s="135"/>
      <c r="G63" s="135"/>
      <c r="H63" s="135"/>
      <c r="I63" s="135"/>
      <c r="J63" s="135"/>
      <c r="K63" s="135"/>
      <c r="L63" s="135"/>
      <c r="M63" s="135"/>
      <c r="N63" s="135"/>
      <c r="O63" s="135"/>
    </row>
    <row r="64" spans="1:15" s="152" customFormat="1" x14ac:dyDescent="0.4">
      <c r="A64" s="135"/>
      <c r="B64" s="135"/>
      <c r="C64" s="186"/>
      <c r="D64" s="181"/>
      <c r="E64" s="135"/>
      <c r="F64" s="135"/>
      <c r="G64" s="135"/>
      <c r="H64" s="135"/>
      <c r="I64" s="135"/>
      <c r="J64" s="135"/>
      <c r="K64" s="135"/>
      <c r="L64" s="135"/>
      <c r="M64" s="135"/>
      <c r="N64" s="135"/>
      <c r="O64" s="135"/>
    </row>
    <row r="65" spans="1:15" s="152" customFormat="1" x14ac:dyDescent="0.4">
      <c r="A65" s="135"/>
      <c r="B65" s="135"/>
      <c r="C65" s="186"/>
      <c r="D65" s="181"/>
      <c r="E65" s="135"/>
      <c r="F65" s="135"/>
      <c r="G65" s="135"/>
      <c r="H65" s="135"/>
      <c r="I65" s="135"/>
      <c r="J65" s="135"/>
      <c r="K65" s="135"/>
      <c r="L65" s="135"/>
      <c r="M65" s="135"/>
      <c r="N65" s="135"/>
      <c r="O65" s="135"/>
    </row>
    <row r="66" spans="1:15" s="152" customFormat="1" x14ac:dyDescent="0.4">
      <c r="A66" s="135"/>
      <c r="B66" s="135"/>
      <c r="C66" s="186"/>
      <c r="D66" s="185"/>
      <c r="E66" s="135"/>
      <c r="F66" s="135"/>
      <c r="G66" s="135"/>
      <c r="H66" s="135"/>
      <c r="I66" s="135"/>
      <c r="J66" s="135"/>
      <c r="K66" s="135"/>
      <c r="L66" s="135"/>
      <c r="M66" s="135"/>
      <c r="N66" s="135"/>
      <c r="O66" s="135"/>
    </row>
    <row r="67" spans="1:15" s="152" customFormat="1" x14ac:dyDescent="0.4">
      <c r="A67" s="135"/>
      <c r="B67" s="135"/>
      <c r="C67" s="186"/>
      <c r="D67" s="181"/>
      <c r="E67" s="135"/>
      <c r="F67" s="135"/>
      <c r="G67" s="135"/>
      <c r="H67" s="135"/>
      <c r="I67" s="135"/>
      <c r="J67" s="135"/>
      <c r="K67" s="135"/>
      <c r="L67" s="135"/>
      <c r="M67" s="135"/>
      <c r="N67" s="135"/>
      <c r="O67" s="135"/>
    </row>
    <row r="68" spans="1:15" s="152" customFormat="1" x14ac:dyDescent="0.4">
      <c r="A68" s="135"/>
      <c r="B68" s="135"/>
      <c r="C68" s="186"/>
      <c r="D68" s="181"/>
      <c r="E68" s="135"/>
      <c r="F68" s="135"/>
      <c r="G68" s="135"/>
      <c r="H68" s="135"/>
      <c r="I68" s="135"/>
      <c r="J68" s="135"/>
      <c r="K68" s="135"/>
      <c r="L68" s="135"/>
      <c r="M68" s="135"/>
      <c r="N68" s="135"/>
      <c r="O68" s="135"/>
    </row>
    <row r="69" spans="1:15" s="152" customFormat="1" x14ac:dyDescent="0.4">
      <c r="A69" s="135"/>
      <c r="B69" s="135"/>
      <c r="C69" s="186"/>
      <c r="D69" s="181"/>
      <c r="E69" s="135"/>
      <c r="F69" s="135"/>
      <c r="G69" s="135"/>
      <c r="H69" s="135"/>
      <c r="I69" s="135"/>
      <c r="J69" s="135"/>
      <c r="K69" s="135"/>
      <c r="L69" s="135"/>
      <c r="M69" s="135"/>
      <c r="N69" s="135"/>
      <c r="O69" s="135"/>
    </row>
    <row r="70" spans="1:15" s="152" customFormat="1" x14ac:dyDescent="0.4">
      <c r="A70" s="135"/>
      <c r="B70" s="135"/>
      <c r="C70" s="186"/>
      <c r="D70" s="181"/>
      <c r="E70" s="135"/>
      <c r="F70" s="135"/>
      <c r="G70" s="135"/>
      <c r="H70" s="135"/>
      <c r="I70" s="135"/>
      <c r="J70" s="135"/>
      <c r="K70" s="135"/>
      <c r="L70" s="135"/>
      <c r="M70" s="135"/>
      <c r="N70" s="135"/>
      <c r="O70" s="135"/>
    </row>
    <row r="71" spans="1:15" s="152" customFormat="1" x14ac:dyDescent="0.4">
      <c r="A71" s="135"/>
      <c r="B71" s="135"/>
      <c r="C71" s="186"/>
      <c r="D71" s="181"/>
      <c r="E71" s="135"/>
      <c r="F71" s="135"/>
      <c r="G71" s="135"/>
      <c r="H71" s="135"/>
      <c r="I71" s="135"/>
      <c r="J71" s="135"/>
      <c r="K71" s="135"/>
      <c r="L71" s="135"/>
      <c r="M71" s="135"/>
      <c r="N71" s="135"/>
      <c r="O71" s="135"/>
    </row>
    <row r="72" spans="1:15" s="152" customFormat="1" x14ac:dyDescent="0.4">
      <c r="A72" s="135"/>
      <c r="B72" s="135"/>
      <c r="C72" s="186"/>
      <c r="D72" s="181"/>
      <c r="E72" s="135"/>
      <c r="F72" s="135"/>
      <c r="G72" s="135"/>
      <c r="H72" s="135"/>
      <c r="I72" s="135"/>
      <c r="J72" s="135"/>
      <c r="K72" s="135"/>
      <c r="L72" s="135"/>
      <c r="M72" s="135"/>
      <c r="N72" s="135"/>
      <c r="O72" s="135"/>
    </row>
    <row r="73" spans="1:15" s="152" customFormat="1" x14ac:dyDescent="0.4">
      <c r="A73" s="135"/>
      <c r="B73" s="135"/>
      <c r="C73" s="186"/>
      <c r="D73" s="181"/>
      <c r="E73" s="135"/>
      <c r="F73" s="135"/>
      <c r="G73" s="135"/>
      <c r="H73" s="135"/>
      <c r="I73" s="135"/>
      <c r="J73" s="135"/>
      <c r="K73" s="135"/>
      <c r="L73" s="135"/>
      <c r="M73" s="135"/>
      <c r="N73" s="135"/>
      <c r="O73" s="135"/>
    </row>
    <row r="74" spans="1:15" s="152" customFormat="1" x14ac:dyDescent="0.4">
      <c r="A74" s="135"/>
      <c r="B74" s="135"/>
      <c r="C74" s="186"/>
      <c r="D74" s="181"/>
      <c r="E74" s="135"/>
      <c r="F74" s="135"/>
      <c r="G74" s="135"/>
      <c r="H74" s="135"/>
      <c r="I74" s="135"/>
      <c r="J74" s="135"/>
      <c r="K74" s="135"/>
      <c r="L74" s="135"/>
      <c r="M74" s="135"/>
      <c r="N74" s="135"/>
      <c r="O74" s="135"/>
    </row>
    <row r="75" spans="1:15" s="152" customFormat="1" x14ac:dyDescent="0.4">
      <c r="A75" s="135"/>
      <c r="B75" s="135"/>
      <c r="C75" s="186"/>
      <c r="D75" s="185"/>
      <c r="E75" s="135"/>
      <c r="F75" s="135"/>
      <c r="G75" s="135"/>
      <c r="H75" s="135"/>
      <c r="I75" s="135"/>
      <c r="J75" s="135"/>
      <c r="K75" s="135"/>
      <c r="L75" s="135"/>
      <c r="M75" s="135"/>
      <c r="N75" s="135"/>
      <c r="O75" s="135"/>
    </row>
    <row r="76" spans="1:15" s="152" customFormat="1" x14ac:dyDescent="0.4">
      <c r="A76" s="135"/>
      <c r="B76" s="135"/>
      <c r="C76" s="186"/>
      <c r="D76" s="187"/>
      <c r="E76" s="135"/>
      <c r="F76" s="135"/>
      <c r="G76" s="135"/>
      <c r="H76" s="135"/>
      <c r="I76" s="135"/>
      <c r="J76" s="135"/>
      <c r="K76" s="135"/>
      <c r="L76" s="135"/>
      <c r="M76" s="135"/>
      <c r="N76" s="135"/>
      <c r="O76" s="135"/>
    </row>
    <row r="77" spans="1:15" s="152" customFormat="1" x14ac:dyDescent="0.4">
      <c r="A77" s="135"/>
      <c r="B77" s="135"/>
      <c r="C77" s="186"/>
      <c r="D77" s="187"/>
      <c r="E77" s="135"/>
      <c r="F77" s="135"/>
      <c r="G77" s="135"/>
      <c r="H77" s="135"/>
      <c r="I77" s="135"/>
      <c r="J77" s="135"/>
      <c r="K77" s="135"/>
      <c r="L77" s="135"/>
      <c r="M77" s="135"/>
      <c r="N77" s="135"/>
      <c r="O77" s="135"/>
    </row>
    <row r="78" spans="1:15" s="152" customFormat="1" x14ac:dyDescent="0.4">
      <c r="A78" s="135"/>
      <c r="B78" s="135"/>
      <c r="C78" s="186"/>
      <c r="D78" s="188"/>
      <c r="E78" s="135"/>
      <c r="F78" s="135"/>
      <c r="G78" s="135"/>
      <c r="H78" s="135"/>
      <c r="I78" s="135"/>
      <c r="J78" s="135"/>
      <c r="K78" s="135"/>
      <c r="L78" s="135"/>
      <c r="M78" s="135"/>
      <c r="N78" s="135"/>
      <c r="O78" s="135"/>
    </row>
    <row r="79" spans="1:15" s="152" customFormat="1" x14ac:dyDescent="0.4">
      <c r="A79" s="135"/>
      <c r="B79" s="135"/>
      <c r="C79" s="186"/>
      <c r="D79" s="187"/>
      <c r="E79" s="135"/>
      <c r="F79" s="135"/>
      <c r="G79" s="135"/>
      <c r="H79" s="135"/>
      <c r="I79" s="135"/>
      <c r="J79" s="135"/>
      <c r="K79" s="135"/>
      <c r="L79" s="135"/>
      <c r="M79" s="135"/>
      <c r="N79" s="135"/>
      <c r="O79" s="135"/>
    </row>
    <row r="80" spans="1:15" s="152" customFormat="1" x14ac:dyDescent="0.4">
      <c r="A80" s="135"/>
      <c r="B80" s="135"/>
      <c r="C80" s="186"/>
      <c r="D80" s="181"/>
      <c r="E80" s="135"/>
      <c r="F80" s="135"/>
      <c r="G80" s="135"/>
      <c r="H80" s="135"/>
      <c r="I80" s="135"/>
      <c r="J80" s="135"/>
      <c r="K80" s="135"/>
      <c r="L80" s="135"/>
      <c r="M80" s="135"/>
      <c r="N80" s="135"/>
      <c r="O80" s="135"/>
    </row>
    <row r="81" spans="1:15" s="152" customFormat="1" x14ac:dyDescent="0.4">
      <c r="A81" s="135"/>
      <c r="B81" s="135"/>
      <c r="C81" s="186"/>
      <c r="D81" s="181"/>
      <c r="E81" s="135"/>
      <c r="F81" s="135"/>
      <c r="G81" s="135"/>
      <c r="H81" s="135"/>
      <c r="I81" s="135"/>
      <c r="J81" s="135"/>
      <c r="K81" s="135"/>
      <c r="L81" s="135"/>
      <c r="M81" s="135"/>
      <c r="N81" s="135"/>
      <c r="O81" s="135"/>
    </row>
    <row r="82" spans="1:15" s="152" customFormat="1" x14ac:dyDescent="0.4">
      <c r="A82" s="135"/>
      <c r="B82" s="135"/>
      <c r="C82" s="186"/>
      <c r="D82" s="181"/>
      <c r="E82" s="135"/>
      <c r="F82" s="135"/>
      <c r="G82" s="135"/>
      <c r="H82" s="135"/>
      <c r="I82" s="135"/>
      <c r="J82" s="135"/>
      <c r="K82" s="135"/>
      <c r="L82" s="135"/>
      <c r="M82" s="135"/>
      <c r="N82" s="135"/>
      <c r="O82" s="135"/>
    </row>
    <row r="83" spans="1:15" s="152" customFormat="1" x14ac:dyDescent="0.4">
      <c r="A83" s="135"/>
      <c r="B83" s="135"/>
      <c r="C83" s="186"/>
      <c r="D83" s="181"/>
      <c r="E83" s="135"/>
      <c r="F83" s="135"/>
      <c r="G83" s="135"/>
      <c r="H83" s="135"/>
      <c r="I83" s="135"/>
      <c r="J83" s="135"/>
      <c r="K83" s="135"/>
      <c r="L83" s="135"/>
      <c r="M83" s="135"/>
      <c r="N83" s="135"/>
      <c r="O83" s="135"/>
    </row>
    <row r="84" spans="1:15" s="152" customFormat="1" x14ac:dyDescent="0.4">
      <c r="A84" s="135"/>
      <c r="B84" s="135"/>
      <c r="C84" s="186"/>
      <c r="D84" s="181"/>
      <c r="E84" s="135"/>
      <c r="F84" s="135"/>
      <c r="G84" s="135"/>
      <c r="H84" s="135"/>
      <c r="I84" s="135"/>
      <c r="J84" s="135"/>
      <c r="K84" s="135"/>
      <c r="L84" s="135"/>
      <c r="M84" s="135"/>
      <c r="N84" s="135"/>
      <c r="O84" s="135"/>
    </row>
    <row r="85" spans="1:15" s="152" customFormat="1" x14ac:dyDescent="0.4">
      <c r="A85" s="135"/>
      <c r="B85" s="135"/>
      <c r="C85" s="186"/>
      <c r="D85" s="181"/>
      <c r="E85" s="135"/>
      <c r="F85" s="135"/>
      <c r="G85" s="135"/>
      <c r="H85" s="135"/>
      <c r="I85" s="135"/>
      <c r="J85" s="135"/>
      <c r="K85" s="135"/>
      <c r="L85" s="135"/>
      <c r="M85" s="135"/>
      <c r="N85" s="135"/>
      <c r="O85" s="135"/>
    </row>
    <row r="86" spans="1:15" s="152" customFormat="1" x14ac:dyDescent="0.4">
      <c r="A86" s="135"/>
      <c r="B86" s="135"/>
      <c r="C86" s="186"/>
      <c r="D86" s="181"/>
      <c r="E86" s="135"/>
      <c r="F86" s="135"/>
      <c r="G86" s="135"/>
      <c r="H86" s="135"/>
      <c r="I86" s="135"/>
      <c r="J86" s="135"/>
      <c r="K86" s="135"/>
      <c r="L86" s="135"/>
      <c r="M86" s="135"/>
      <c r="N86" s="135"/>
      <c r="O86" s="135"/>
    </row>
    <row r="87" spans="1:15" s="152" customFormat="1" x14ac:dyDescent="0.4">
      <c r="A87" s="135"/>
      <c r="B87" s="135"/>
      <c r="C87" s="186"/>
      <c r="D87" s="181"/>
      <c r="E87" s="135"/>
      <c r="F87" s="135"/>
      <c r="G87" s="135"/>
      <c r="H87" s="135"/>
      <c r="I87" s="135"/>
      <c r="J87" s="135"/>
      <c r="K87" s="135"/>
      <c r="L87" s="135"/>
      <c r="M87" s="135"/>
      <c r="N87" s="135"/>
      <c r="O87" s="135"/>
    </row>
    <row r="88" spans="1:15" s="152" customFormat="1" x14ac:dyDescent="0.4">
      <c r="A88" s="135"/>
      <c r="B88" s="135"/>
      <c r="C88" s="186"/>
      <c r="D88" s="181"/>
      <c r="E88" s="135"/>
      <c r="F88" s="135"/>
      <c r="G88" s="135"/>
      <c r="H88" s="135"/>
      <c r="I88" s="135"/>
      <c r="J88" s="135"/>
      <c r="K88" s="135"/>
      <c r="L88" s="135"/>
      <c r="M88" s="135"/>
      <c r="N88" s="135"/>
      <c r="O88" s="135"/>
    </row>
    <row r="89" spans="1:15" s="152" customFormat="1" x14ac:dyDescent="0.4">
      <c r="A89" s="135"/>
      <c r="B89" s="135"/>
      <c r="C89" s="186"/>
      <c r="D89" s="181"/>
      <c r="E89" s="135"/>
      <c r="F89" s="135"/>
      <c r="G89" s="135"/>
      <c r="H89" s="135"/>
      <c r="I89" s="135"/>
      <c r="J89" s="135"/>
      <c r="K89" s="135"/>
      <c r="L89" s="135"/>
      <c r="M89" s="135"/>
      <c r="N89" s="135"/>
      <c r="O89" s="135"/>
    </row>
    <row r="90" spans="1:15" s="152" customFormat="1" x14ac:dyDescent="0.4">
      <c r="A90" s="135"/>
      <c r="B90" s="135"/>
      <c r="C90" s="186"/>
      <c r="D90" s="185"/>
      <c r="E90" s="135"/>
      <c r="F90" s="135"/>
      <c r="G90" s="135"/>
      <c r="H90" s="135"/>
      <c r="I90" s="135"/>
      <c r="J90" s="135"/>
      <c r="K90" s="135"/>
      <c r="L90" s="135"/>
      <c r="M90" s="135"/>
      <c r="N90" s="135"/>
      <c r="O90" s="135"/>
    </row>
    <row r="91" spans="1:15" s="152" customFormat="1" x14ac:dyDescent="0.4">
      <c r="A91" s="135"/>
      <c r="B91" s="135"/>
      <c r="C91" s="186"/>
      <c r="D91" s="187"/>
      <c r="E91" s="135"/>
      <c r="F91" s="135"/>
      <c r="G91" s="135"/>
      <c r="H91" s="135"/>
      <c r="I91" s="135"/>
      <c r="J91" s="135"/>
      <c r="K91" s="135"/>
      <c r="L91" s="135"/>
      <c r="M91" s="135"/>
      <c r="N91" s="135"/>
      <c r="O91" s="135"/>
    </row>
    <row r="92" spans="1:15" s="152" customFormat="1" x14ac:dyDescent="0.4">
      <c r="A92" s="135"/>
      <c r="B92" s="135"/>
      <c r="C92" s="186"/>
      <c r="D92" s="187"/>
      <c r="E92" s="135"/>
      <c r="F92" s="135"/>
      <c r="G92" s="135"/>
      <c r="H92" s="135"/>
      <c r="I92" s="135"/>
      <c r="J92" s="135"/>
      <c r="K92" s="135"/>
      <c r="L92" s="135"/>
      <c r="M92" s="135"/>
      <c r="N92" s="135"/>
      <c r="O92" s="135"/>
    </row>
    <row r="93" spans="1:15" s="152" customFormat="1" x14ac:dyDescent="0.4">
      <c r="A93" s="135"/>
      <c r="B93" s="135"/>
      <c r="C93" s="186"/>
      <c r="D93" s="181"/>
      <c r="E93" s="135"/>
      <c r="F93" s="135"/>
      <c r="G93" s="135"/>
      <c r="H93" s="135"/>
      <c r="I93" s="135"/>
      <c r="J93" s="135"/>
      <c r="K93" s="135"/>
      <c r="L93" s="135"/>
      <c r="M93" s="135"/>
      <c r="N93" s="135"/>
      <c r="O93" s="135"/>
    </row>
    <row r="94" spans="1:15" s="152" customFormat="1" x14ac:dyDescent="0.4">
      <c r="A94" s="135"/>
      <c r="B94" s="135"/>
      <c r="C94" s="186"/>
      <c r="D94" s="181"/>
      <c r="E94" s="135"/>
      <c r="F94" s="135"/>
      <c r="G94" s="135"/>
      <c r="H94" s="135"/>
      <c r="I94" s="135"/>
      <c r="J94" s="135"/>
      <c r="K94" s="135"/>
      <c r="L94" s="135"/>
      <c r="M94" s="135"/>
      <c r="N94" s="135"/>
      <c r="O94" s="135"/>
    </row>
    <row r="95" spans="1:15" s="152" customFormat="1" x14ac:dyDescent="0.4">
      <c r="A95" s="135"/>
      <c r="B95" s="135"/>
      <c r="C95" s="186"/>
      <c r="D95" s="185"/>
      <c r="E95" s="135"/>
      <c r="F95" s="135"/>
      <c r="G95" s="135"/>
      <c r="H95" s="135"/>
      <c r="I95" s="135"/>
      <c r="J95" s="135"/>
      <c r="K95" s="135"/>
      <c r="L95" s="135"/>
      <c r="M95" s="135"/>
      <c r="N95" s="135"/>
      <c r="O95" s="135"/>
    </row>
    <row r="96" spans="1:15" s="152" customFormat="1" x14ac:dyDescent="0.4">
      <c r="A96" s="135"/>
      <c r="B96" s="135"/>
      <c r="C96" s="186"/>
      <c r="D96" s="185"/>
      <c r="E96" s="135"/>
      <c r="F96" s="135"/>
      <c r="G96" s="135"/>
      <c r="H96" s="135"/>
      <c r="I96" s="135"/>
      <c r="J96" s="135"/>
      <c r="K96" s="135"/>
      <c r="L96" s="135"/>
      <c r="M96" s="135"/>
      <c r="N96" s="135"/>
      <c r="O96" s="135"/>
    </row>
    <row r="97" spans="1:15" s="152" customFormat="1" x14ac:dyDescent="0.4">
      <c r="A97" s="135"/>
      <c r="B97" s="135"/>
      <c r="C97" s="186"/>
      <c r="D97" s="185"/>
      <c r="E97" s="135"/>
      <c r="F97" s="135"/>
      <c r="G97" s="135"/>
      <c r="H97" s="135"/>
      <c r="I97" s="135"/>
      <c r="J97" s="135"/>
      <c r="K97" s="135"/>
      <c r="L97" s="135"/>
      <c r="M97" s="135"/>
      <c r="N97" s="135"/>
      <c r="O97" s="135"/>
    </row>
    <row r="98" spans="1:15" s="152" customFormat="1" x14ac:dyDescent="0.4">
      <c r="A98" s="135"/>
      <c r="B98" s="135"/>
      <c r="C98" s="186"/>
      <c r="D98" s="185"/>
      <c r="E98" s="135"/>
      <c r="F98" s="135"/>
      <c r="G98" s="135"/>
      <c r="H98" s="135"/>
      <c r="I98" s="135"/>
      <c r="J98" s="135"/>
      <c r="K98" s="135"/>
      <c r="L98" s="135"/>
      <c r="M98" s="135"/>
      <c r="N98" s="135"/>
      <c r="O98" s="135"/>
    </row>
    <row r="99" spans="1:15" s="152" customFormat="1" x14ac:dyDescent="0.4">
      <c r="A99" s="135"/>
      <c r="B99" s="135"/>
      <c r="C99" s="186"/>
      <c r="D99" s="187"/>
      <c r="E99" s="135"/>
      <c r="F99" s="135"/>
      <c r="G99" s="135"/>
      <c r="H99" s="135"/>
      <c r="I99" s="135"/>
      <c r="J99" s="135"/>
      <c r="K99" s="135"/>
      <c r="L99" s="135"/>
      <c r="M99" s="135"/>
      <c r="N99" s="135"/>
      <c r="O99" s="135"/>
    </row>
    <row r="100" spans="1:15" s="152" customFormat="1" x14ac:dyDescent="0.4">
      <c r="A100" s="135"/>
      <c r="B100" s="135"/>
      <c r="C100" s="186"/>
      <c r="D100" s="189"/>
      <c r="E100" s="135"/>
      <c r="F100" s="135"/>
      <c r="G100" s="135"/>
      <c r="H100" s="135"/>
      <c r="I100" s="135"/>
      <c r="J100" s="135"/>
      <c r="K100" s="135"/>
      <c r="L100" s="135"/>
      <c r="M100" s="135"/>
      <c r="N100" s="135"/>
      <c r="O100" s="135"/>
    </row>
    <row r="101" spans="1:15" s="152" customFormat="1" x14ac:dyDescent="0.4">
      <c r="A101" s="135"/>
      <c r="B101" s="135"/>
      <c r="C101" s="186"/>
      <c r="D101" s="187"/>
      <c r="E101" s="135"/>
      <c r="F101" s="135"/>
      <c r="G101" s="135"/>
      <c r="H101" s="135"/>
      <c r="I101" s="135"/>
      <c r="J101" s="135"/>
      <c r="K101" s="135"/>
      <c r="L101" s="135"/>
      <c r="M101" s="135"/>
      <c r="N101" s="135"/>
      <c r="O101" s="135"/>
    </row>
    <row r="102" spans="1:15" s="152" customFormat="1" x14ac:dyDescent="0.4">
      <c r="A102" s="135"/>
      <c r="B102" s="135"/>
      <c r="C102" s="186"/>
      <c r="D102" s="187"/>
      <c r="E102" s="135"/>
      <c r="F102" s="135"/>
      <c r="G102" s="135"/>
      <c r="H102" s="135"/>
      <c r="I102" s="135"/>
      <c r="J102" s="135"/>
      <c r="K102" s="135"/>
      <c r="L102" s="135"/>
      <c r="M102" s="135"/>
      <c r="N102" s="135"/>
      <c r="O102" s="135"/>
    </row>
    <row r="103" spans="1:15" s="152" customFormat="1" x14ac:dyDescent="0.4">
      <c r="A103" s="135"/>
      <c r="B103" s="135"/>
      <c r="C103" s="186"/>
      <c r="D103" s="181"/>
      <c r="E103" s="135"/>
      <c r="F103" s="135"/>
      <c r="G103" s="135"/>
      <c r="H103" s="135"/>
      <c r="I103" s="135"/>
      <c r="J103" s="135"/>
      <c r="K103" s="135"/>
      <c r="L103" s="135"/>
      <c r="M103" s="135"/>
      <c r="N103" s="135"/>
      <c r="O103" s="135"/>
    </row>
    <row r="104" spans="1:15" s="152" customFormat="1" x14ac:dyDescent="0.4">
      <c r="A104" s="135"/>
      <c r="B104" s="135"/>
      <c r="C104" s="186"/>
      <c r="D104" s="181"/>
      <c r="E104" s="135"/>
      <c r="F104" s="135"/>
      <c r="G104" s="135"/>
      <c r="H104" s="135"/>
      <c r="I104" s="135"/>
      <c r="J104" s="135"/>
      <c r="K104" s="135"/>
      <c r="L104" s="135"/>
      <c r="M104" s="135"/>
      <c r="N104" s="135"/>
      <c r="O104" s="135"/>
    </row>
    <row r="105" spans="1:15" s="152" customFormat="1" x14ac:dyDescent="0.4">
      <c r="A105" s="135"/>
      <c r="B105" s="135"/>
      <c r="C105" s="186"/>
      <c r="D105" s="181"/>
      <c r="E105" s="135"/>
      <c r="F105" s="135"/>
      <c r="G105" s="135"/>
      <c r="H105" s="135"/>
      <c r="I105" s="135"/>
      <c r="J105" s="135"/>
      <c r="K105" s="135"/>
      <c r="L105" s="135"/>
      <c r="M105" s="135"/>
      <c r="N105" s="135"/>
      <c r="O105" s="135"/>
    </row>
    <row r="106" spans="1:15" s="152" customFormat="1" x14ac:dyDescent="0.4">
      <c r="A106" s="135"/>
      <c r="B106" s="135"/>
      <c r="C106" s="186"/>
      <c r="D106" s="185"/>
      <c r="E106" s="135"/>
      <c r="F106" s="135"/>
      <c r="G106" s="135"/>
      <c r="H106" s="135"/>
      <c r="I106" s="135"/>
      <c r="J106" s="135"/>
      <c r="K106" s="135"/>
      <c r="L106" s="135"/>
      <c r="M106" s="135"/>
      <c r="N106" s="135"/>
      <c r="O106" s="135"/>
    </row>
    <row r="107" spans="1:15" s="152" customFormat="1" x14ac:dyDescent="0.4">
      <c r="A107" s="135"/>
      <c r="B107" s="135"/>
      <c r="C107" s="186"/>
      <c r="D107" s="187"/>
      <c r="E107" s="135"/>
      <c r="F107" s="135"/>
      <c r="G107" s="135"/>
      <c r="H107" s="135"/>
      <c r="I107" s="135"/>
      <c r="J107" s="135"/>
      <c r="K107" s="135"/>
      <c r="L107" s="135"/>
      <c r="M107" s="135"/>
      <c r="N107" s="135"/>
      <c r="O107" s="135"/>
    </row>
    <row r="108" spans="1:15" s="152" customFormat="1" x14ac:dyDescent="0.4">
      <c r="A108" s="135"/>
      <c r="B108" s="135"/>
      <c r="C108" s="186"/>
      <c r="D108" s="187"/>
      <c r="E108" s="135"/>
      <c r="F108" s="135"/>
      <c r="G108" s="135"/>
      <c r="H108" s="135"/>
      <c r="I108" s="135"/>
      <c r="J108" s="135"/>
      <c r="K108" s="135"/>
      <c r="L108" s="135"/>
      <c r="M108" s="135"/>
      <c r="N108" s="135"/>
      <c r="O108" s="135"/>
    </row>
    <row r="109" spans="1:15" s="152" customFormat="1" x14ac:dyDescent="0.4">
      <c r="A109" s="135"/>
      <c r="B109" s="135"/>
      <c r="C109" s="186"/>
      <c r="D109" s="181"/>
      <c r="E109" s="135"/>
      <c r="F109" s="135"/>
      <c r="G109" s="135"/>
      <c r="H109" s="135"/>
      <c r="I109" s="135"/>
      <c r="J109" s="135"/>
      <c r="K109" s="135"/>
      <c r="L109" s="135"/>
      <c r="M109" s="135"/>
      <c r="N109" s="135"/>
      <c r="O109" s="135"/>
    </row>
    <row r="110" spans="1:15" s="152" customFormat="1" x14ac:dyDescent="0.4">
      <c r="A110" s="135"/>
      <c r="B110" s="135"/>
      <c r="C110" s="186"/>
      <c r="D110" s="181"/>
      <c r="E110" s="135"/>
      <c r="F110" s="135"/>
      <c r="G110" s="135"/>
      <c r="H110" s="135"/>
      <c r="I110" s="135"/>
      <c r="J110" s="135"/>
      <c r="K110" s="135"/>
      <c r="L110" s="135"/>
      <c r="M110" s="135"/>
      <c r="N110" s="135"/>
      <c r="O110" s="135"/>
    </row>
    <row r="111" spans="1:15" s="152" customFormat="1" x14ac:dyDescent="0.4">
      <c r="A111" s="135"/>
      <c r="B111" s="135"/>
      <c r="C111" s="186"/>
      <c r="D111" s="181"/>
      <c r="E111" s="135"/>
      <c r="F111" s="135"/>
      <c r="G111" s="135"/>
      <c r="H111" s="135"/>
      <c r="I111" s="135"/>
      <c r="J111" s="135"/>
      <c r="K111" s="135"/>
      <c r="L111" s="135"/>
      <c r="M111" s="135"/>
      <c r="N111" s="135"/>
      <c r="O111" s="135"/>
    </row>
    <row r="112" spans="1:15" s="152" customFormat="1" x14ac:dyDescent="0.4">
      <c r="A112" s="135"/>
      <c r="B112" s="135"/>
      <c r="C112" s="186"/>
      <c r="D112" s="185"/>
      <c r="E112" s="135"/>
      <c r="F112" s="135"/>
      <c r="G112" s="135"/>
      <c r="H112" s="135"/>
      <c r="I112" s="135"/>
      <c r="J112" s="135"/>
      <c r="K112" s="135"/>
      <c r="L112" s="135"/>
      <c r="M112" s="135"/>
      <c r="N112" s="135"/>
      <c r="O112" s="135"/>
    </row>
    <row r="113" spans="1:15" s="152" customFormat="1" x14ac:dyDescent="0.4">
      <c r="A113" s="135"/>
      <c r="B113" s="135"/>
      <c r="C113" s="186"/>
      <c r="D113" s="187"/>
      <c r="E113" s="135"/>
      <c r="F113" s="135"/>
      <c r="G113" s="135"/>
      <c r="H113" s="135"/>
      <c r="I113" s="135"/>
      <c r="J113" s="135"/>
      <c r="K113" s="135"/>
      <c r="L113" s="135"/>
      <c r="M113" s="135"/>
      <c r="N113" s="135"/>
      <c r="O113" s="135"/>
    </row>
    <row r="114" spans="1:15" s="152" customFormat="1" x14ac:dyDescent="0.4">
      <c r="A114" s="135"/>
      <c r="B114" s="135"/>
      <c r="C114" s="186"/>
      <c r="D114" s="187"/>
      <c r="E114" s="135"/>
      <c r="F114" s="135"/>
      <c r="G114" s="135"/>
      <c r="H114" s="135"/>
      <c r="I114" s="135"/>
      <c r="J114" s="135"/>
      <c r="K114" s="135"/>
      <c r="L114" s="135"/>
      <c r="M114" s="135"/>
      <c r="N114" s="135"/>
      <c r="O114" s="135"/>
    </row>
    <row r="115" spans="1:15" s="152" customFormat="1" x14ac:dyDescent="0.4">
      <c r="A115" s="135"/>
      <c r="B115" s="135"/>
      <c r="C115" s="186"/>
      <c r="D115" s="181"/>
      <c r="E115" s="135"/>
      <c r="F115" s="135"/>
      <c r="G115" s="135"/>
      <c r="H115" s="135"/>
      <c r="I115" s="135"/>
      <c r="J115" s="135"/>
      <c r="K115" s="135"/>
      <c r="L115" s="135"/>
      <c r="M115" s="135"/>
      <c r="N115" s="135"/>
      <c r="O115" s="135"/>
    </row>
    <row r="116" spans="1:15" s="152" customFormat="1" x14ac:dyDescent="0.4">
      <c r="A116" s="135"/>
      <c r="B116" s="135"/>
      <c r="C116" s="186"/>
      <c r="D116" s="181"/>
      <c r="E116" s="135"/>
      <c r="F116" s="135"/>
      <c r="G116" s="135"/>
      <c r="H116" s="135"/>
      <c r="I116" s="135"/>
      <c r="J116" s="135"/>
      <c r="K116" s="135"/>
      <c r="L116" s="135"/>
      <c r="M116" s="135"/>
      <c r="N116" s="135"/>
      <c r="O116" s="135"/>
    </row>
    <row r="117" spans="1:15" s="152" customFormat="1" x14ac:dyDescent="0.4">
      <c r="A117" s="135"/>
      <c r="B117" s="135"/>
      <c r="C117" s="186"/>
      <c r="D117" s="181"/>
      <c r="E117" s="135"/>
      <c r="F117" s="135"/>
      <c r="G117" s="135"/>
      <c r="H117" s="135"/>
      <c r="I117" s="135"/>
      <c r="J117" s="135"/>
      <c r="K117" s="135"/>
      <c r="L117" s="135"/>
      <c r="M117" s="135"/>
      <c r="N117" s="135"/>
      <c r="O117" s="135"/>
    </row>
    <row r="118" spans="1:15" x14ac:dyDescent="0.4">
      <c r="C118" s="186"/>
      <c r="D118" s="181"/>
    </row>
    <row r="119" spans="1:15" x14ac:dyDescent="0.4">
      <c r="C119" s="186"/>
      <c r="D119" s="181"/>
    </row>
    <row r="120" spans="1:15" x14ac:dyDescent="0.4">
      <c r="C120" s="186"/>
      <c r="D120" s="185"/>
    </row>
    <row r="121" spans="1:15" x14ac:dyDescent="0.4">
      <c r="C121" s="186"/>
      <c r="D121" s="187"/>
    </row>
    <row r="122" spans="1:15" x14ac:dyDescent="0.4">
      <c r="C122" s="186"/>
      <c r="D122" s="187"/>
    </row>
    <row r="123" spans="1:15" x14ac:dyDescent="0.4">
      <c r="C123" s="186"/>
      <c r="D123" s="190"/>
    </row>
    <row r="124" spans="1:15" x14ac:dyDescent="0.4">
      <c r="C124" s="186"/>
      <c r="D124" s="191"/>
    </row>
    <row r="125" spans="1:15" x14ac:dyDescent="0.4">
      <c r="C125" s="159"/>
      <c r="D125" s="190"/>
    </row>
    <row r="126" spans="1:15" x14ac:dyDescent="0.4">
      <c r="C126" s="159"/>
      <c r="D126" s="190"/>
    </row>
    <row r="127" spans="1:15" x14ac:dyDescent="0.4">
      <c r="C127" s="159"/>
      <c r="D127" s="190"/>
    </row>
    <row r="128" spans="1:15" x14ac:dyDescent="0.4">
      <c r="C128" s="159"/>
      <c r="D128" s="191"/>
    </row>
    <row r="129" spans="3:4" x14ac:dyDescent="0.4">
      <c r="C129" s="159"/>
      <c r="D129" s="190"/>
    </row>
    <row r="130" spans="3:4" x14ac:dyDescent="0.4">
      <c r="C130" s="171"/>
      <c r="D130" s="190"/>
    </row>
    <row r="131" spans="3:4" x14ac:dyDescent="0.4">
      <c r="C131" s="159"/>
      <c r="D131" s="190"/>
    </row>
    <row r="132" spans="3:4" x14ac:dyDescent="0.4">
      <c r="C132" s="3"/>
      <c r="D132" s="190"/>
    </row>
    <row r="133" spans="3:4" x14ac:dyDescent="0.4">
      <c r="C133" s="2"/>
      <c r="D133" s="190"/>
    </row>
    <row r="134" spans="3:4" x14ac:dyDescent="0.4">
      <c r="C134" s="159"/>
      <c r="D134" s="190"/>
    </row>
    <row r="135" spans="3:4" x14ac:dyDescent="0.4">
      <c r="C135" s="159"/>
      <c r="D135" s="190"/>
    </row>
    <row r="136" spans="3:4" x14ac:dyDescent="0.4">
      <c r="C136" s="159"/>
      <c r="D136" s="190"/>
    </row>
    <row r="137" spans="3:4" x14ac:dyDescent="0.4">
      <c r="C137" s="159"/>
      <c r="D137" s="191"/>
    </row>
    <row r="138" spans="3:4" x14ac:dyDescent="0.4">
      <c r="C138" s="159"/>
    </row>
    <row r="139" spans="3:4" x14ac:dyDescent="0.4">
      <c r="C139" s="159"/>
    </row>
    <row r="140" spans="3:4" x14ac:dyDescent="0.4">
      <c r="C140" s="159"/>
      <c r="D140" s="9"/>
    </row>
    <row r="141" spans="3:4" x14ac:dyDescent="0.4">
      <c r="C141" s="159"/>
    </row>
    <row r="142" spans="3:4" x14ac:dyDescent="0.4">
      <c r="C142" s="159"/>
      <c r="D142" s="190"/>
    </row>
    <row r="143" spans="3:4" x14ac:dyDescent="0.4">
      <c r="C143" s="159"/>
      <c r="D143" s="190"/>
    </row>
    <row r="144" spans="3:4" x14ac:dyDescent="0.4">
      <c r="C144" s="159"/>
      <c r="D144" s="190"/>
    </row>
    <row r="145" spans="3:4" x14ac:dyDescent="0.4">
      <c r="C145" s="171"/>
      <c r="D145" s="190"/>
    </row>
    <row r="146" spans="3:4" x14ac:dyDescent="0.4">
      <c r="C146" s="159"/>
      <c r="D146" s="190"/>
    </row>
    <row r="147" spans="3:4" x14ac:dyDescent="0.4">
      <c r="C147" s="159"/>
      <c r="D147" s="190"/>
    </row>
    <row r="148" spans="3:4" x14ac:dyDescent="0.4">
      <c r="C148" s="159"/>
      <c r="D148" s="190"/>
    </row>
    <row r="149" spans="3:4" x14ac:dyDescent="0.4">
      <c r="C149" s="159"/>
      <c r="D149" s="190"/>
    </row>
    <row r="150" spans="3:4" x14ac:dyDescent="0.4">
      <c r="C150" s="171"/>
      <c r="D150" s="190"/>
    </row>
    <row r="151" spans="3:4" x14ac:dyDescent="0.4">
      <c r="C151" s="171"/>
      <c r="D151" s="190"/>
    </row>
    <row r="152" spans="3:4" x14ac:dyDescent="0.4">
      <c r="C152" s="171"/>
      <c r="D152" s="191"/>
    </row>
    <row r="153" spans="3:4" x14ac:dyDescent="0.4">
      <c r="C153" s="2"/>
    </row>
    <row r="154" spans="3:4" x14ac:dyDescent="0.4">
      <c r="C154" s="3"/>
    </row>
    <row r="155" spans="3:4" x14ac:dyDescent="0.4">
      <c r="C155" s="5"/>
      <c r="D155" s="190"/>
    </row>
    <row r="156" spans="3:4" x14ac:dyDescent="0.4">
      <c r="C156" s="2"/>
      <c r="D156" s="190"/>
    </row>
    <row r="157" spans="3:4" x14ac:dyDescent="0.4">
      <c r="C157" s="149"/>
      <c r="D157" s="191"/>
    </row>
    <row r="158" spans="3:4" x14ac:dyDescent="0.4">
      <c r="C158" s="149"/>
      <c r="D158" s="191"/>
    </row>
    <row r="159" spans="3:4" x14ac:dyDescent="0.4">
      <c r="C159" s="159"/>
      <c r="D159" s="191"/>
    </row>
    <row r="160" spans="3:4" x14ac:dyDescent="0.4">
      <c r="C160" s="159"/>
      <c r="D160" s="191"/>
    </row>
    <row r="161" spans="3:4" x14ac:dyDescent="0.4">
      <c r="C161" s="159"/>
    </row>
    <row r="162" spans="3:4" x14ac:dyDescent="0.4">
      <c r="C162" s="171"/>
      <c r="D162" s="192"/>
    </row>
    <row r="163" spans="3:4" x14ac:dyDescent="0.4">
      <c r="C163" s="149"/>
    </row>
    <row r="164" spans="3:4" x14ac:dyDescent="0.4">
      <c r="C164" s="149"/>
    </row>
    <row r="165" spans="3:4" x14ac:dyDescent="0.4">
      <c r="C165" s="159"/>
      <c r="D165" s="190"/>
    </row>
    <row r="166" spans="3:4" x14ac:dyDescent="0.4">
      <c r="C166" s="159"/>
      <c r="D166" s="190"/>
    </row>
    <row r="167" spans="3:4" x14ac:dyDescent="0.4">
      <c r="C167" s="159"/>
      <c r="D167" s="190"/>
    </row>
    <row r="168" spans="3:4" x14ac:dyDescent="0.4">
      <c r="C168" s="171"/>
      <c r="D168" s="191"/>
    </row>
    <row r="169" spans="3:4" x14ac:dyDescent="0.4">
      <c r="C169" s="149"/>
    </row>
    <row r="170" spans="3:4" x14ac:dyDescent="0.4">
      <c r="C170" s="149"/>
    </row>
    <row r="171" spans="3:4" x14ac:dyDescent="0.4">
      <c r="C171" s="159"/>
      <c r="D171" s="190"/>
    </row>
    <row r="172" spans="3:4" x14ac:dyDescent="0.4">
      <c r="C172" s="159"/>
      <c r="D172" s="190"/>
    </row>
    <row r="173" spans="3:4" x14ac:dyDescent="0.4">
      <c r="C173" s="159"/>
      <c r="D173" s="190"/>
    </row>
    <row r="174" spans="3:4" x14ac:dyDescent="0.4">
      <c r="C174" s="159"/>
      <c r="D174" s="191"/>
    </row>
    <row r="175" spans="3:4" x14ac:dyDescent="0.4">
      <c r="C175" s="159"/>
    </row>
    <row r="176" spans="3:4" x14ac:dyDescent="0.4">
      <c r="C176" s="171"/>
    </row>
    <row r="177" spans="1:15" x14ac:dyDescent="0.4">
      <c r="C177" s="159"/>
      <c r="D177" s="190"/>
    </row>
    <row r="178" spans="1:15" x14ac:dyDescent="0.4">
      <c r="C178" s="159"/>
      <c r="D178" s="190"/>
    </row>
    <row r="179" spans="1:15" x14ac:dyDescent="0.4">
      <c r="C179" s="159"/>
      <c r="D179" s="190"/>
    </row>
    <row r="180" spans="1:15" x14ac:dyDescent="0.4">
      <c r="C180" s="171"/>
      <c r="D180" s="190"/>
    </row>
    <row r="181" spans="1:15" x14ac:dyDescent="0.4">
      <c r="C181" s="159"/>
      <c r="D181" s="190"/>
    </row>
    <row r="182" spans="1:15" s="152" customFormat="1" x14ac:dyDescent="0.4">
      <c r="A182" s="135"/>
      <c r="B182" s="135"/>
      <c r="C182" s="159"/>
      <c r="D182" s="191"/>
      <c r="E182" s="135"/>
      <c r="F182" s="135"/>
      <c r="G182" s="135"/>
      <c r="H182" s="135"/>
      <c r="I182" s="135"/>
      <c r="J182" s="135"/>
      <c r="K182" s="135"/>
      <c r="L182" s="135"/>
      <c r="M182" s="135"/>
      <c r="N182" s="135"/>
      <c r="O182" s="135"/>
    </row>
    <row r="183" spans="1:15" s="152" customFormat="1" x14ac:dyDescent="0.4">
      <c r="A183" s="135"/>
      <c r="B183" s="135"/>
      <c r="C183" s="159"/>
      <c r="D183" s="135"/>
      <c r="E183" s="135"/>
      <c r="F183" s="135"/>
      <c r="G183" s="135"/>
      <c r="H183" s="135"/>
      <c r="I183" s="135"/>
      <c r="J183" s="135"/>
      <c r="K183" s="135"/>
      <c r="L183" s="135"/>
      <c r="M183" s="135"/>
      <c r="N183" s="135"/>
      <c r="O183" s="135"/>
    </row>
    <row r="184" spans="1:15" s="152" customFormat="1" x14ac:dyDescent="0.4">
      <c r="A184" s="135"/>
      <c r="B184" s="135"/>
      <c r="C184" s="159"/>
      <c r="D184" s="135"/>
      <c r="E184" s="135"/>
      <c r="F184" s="135"/>
      <c r="G184" s="135"/>
      <c r="H184" s="135"/>
      <c r="I184" s="135"/>
      <c r="J184" s="135"/>
      <c r="K184" s="135"/>
      <c r="L184" s="135"/>
      <c r="M184" s="135"/>
      <c r="N184" s="135"/>
      <c r="O184" s="135"/>
    </row>
    <row r="185" spans="1:15" s="152" customFormat="1" x14ac:dyDescent="0.4">
      <c r="A185" s="135"/>
      <c r="B185" s="135"/>
      <c r="C185" s="159"/>
      <c r="D185" s="190"/>
      <c r="E185" s="135"/>
      <c r="F185" s="135"/>
      <c r="G185" s="135"/>
      <c r="H185" s="135"/>
      <c r="I185" s="135"/>
      <c r="J185" s="135"/>
      <c r="K185" s="135"/>
      <c r="L185" s="135"/>
      <c r="M185" s="135"/>
      <c r="N185" s="135"/>
      <c r="O185" s="135"/>
    </row>
    <row r="186" spans="1:15" s="152" customFormat="1" x14ac:dyDescent="0.4">
      <c r="A186" s="135"/>
      <c r="B186" s="135"/>
      <c r="C186" s="159"/>
      <c r="D186" s="191"/>
      <c r="E186" s="135"/>
      <c r="F186" s="135"/>
      <c r="G186" s="135"/>
      <c r="H186" s="135"/>
      <c r="I186" s="135"/>
      <c r="J186" s="135"/>
      <c r="K186" s="135"/>
      <c r="L186" s="135"/>
      <c r="M186" s="135"/>
      <c r="N186" s="135"/>
      <c r="O186" s="135"/>
    </row>
    <row r="187" spans="1:15" s="152" customFormat="1" x14ac:dyDescent="0.4">
      <c r="A187" s="135"/>
      <c r="B187" s="135"/>
      <c r="C187" s="193"/>
      <c r="D187" s="135"/>
      <c r="E187" s="135"/>
      <c r="F187" s="135"/>
      <c r="G187" s="135"/>
      <c r="H187" s="135"/>
      <c r="I187" s="135"/>
      <c r="J187" s="135"/>
      <c r="K187" s="135"/>
      <c r="L187" s="135"/>
      <c r="M187" s="135"/>
      <c r="N187" s="135"/>
      <c r="O187" s="135"/>
    </row>
    <row r="188" spans="1:15" s="152" customFormat="1" x14ac:dyDescent="0.4">
      <c r="A188" s="135"/>
      <c r="B188" s="135"/>
      <c r="C188" s="193"/>
      <c r="D188" s="135"/>
      <c r="E188" s="135"/>
      <c r="F188" s="135"/>
      <c r="G188" s="135"/>
      <c r="H188" s="135"/>
      <c r="I188" s="135"/>
      <c r="J188" s="135"/>
      <c r="K188" s="135"/>
      <c r="L188" s="135"/>
      <c r="M188" s="135"/>
      <c r="N188" s="135"/>
      <c r="O188" s="135"/>
    </row>
    <row r="189" spans="1:15" s="152" customFormat="1" x14ac:dyDescent="0.4">
      <c r="A189" s="135"/>
      <c r="B189" s="135"/>
      <c r="C189" s="193"/>
      <c r="D189" s="190"/>
      <c r="E189" s="135"/>
      <c r="F189" s="135"/>
      <c r="G189" s="135"/>
      <c r="H189" s="135"/>
      <c r="I189" s="135"/>
      <c r="J189" s="135"/>
      <c r="K189" s="135"/>
      <c r="L189" s="135"/>
      <c r="M189" s="135"/>
      <c r="N189" s="135"/>
      <c r="O189" s="135"/>
    </row>
    <row r="190" spans="1:15" s="152" customFormat="1" x14ac:dyDescent="0.4">
      <c r="A190" s="135"/>
      <c r="B190" s="135"/>
      <c r="C190" s="193"/>
      <c r="D190" s="190"/>
      <c r="E190" s="135"/>
      <c r="F190" s="135"/>
      <c r="G190" s="135"/>
      <c r="H190" s="135"/>
      <c r="I190" s="135"/>
      <c r="J190" s="135"/>
      <c r="K190" s="135"/>
      <c r="L190" s="135"/>
      <c r="M190" s="135"/>
      <c r="N190" s="135"/>
      <c r="O190" s="135"/>
    </row>
    <row r="191" spans="1:15" s="152" customFormat="1" x14ac:dyDescent="0.4">
      <c r="A191" s="135"/>
      <c r="B191" s="135"/>
      <c r="C191" s="194"/>
      <c r="D191" s="191"/>
      <c r="E191" s="135"/>
      <c r="F191" s="135"/>
      <c r="G191" s="135"/>
      <c r="H191" s="135"/>
      <c r="I191" s="135"/>
      <c r="J191" s="135"/>
      <c r="K191" s="135"/>
      <c r="L191" s="135"/>
      <c r="M191" s="135"/>
      <c r="N191" s="135"/>
      <c r="O191" s="135"/>
    </row>
    <row r="192" spans="1:15" s="152" customFormat="1" x14ac:dyDescent="0.4">
      <c r="A192" s="135"/>
      <c r="B192" s="135"/>
      <c r="C192" s="195"/>
      <c r="D192" s="135"/>
      <c r="E192" s="135"/>
      <c r="F192" s="135"/>
      <c r="G192" s="135"/>
      <c r="H192" s="135"/>
      <c r="I192" s="135"/>
      <c r="J192" s="135"/>
      <c r="K192" s="135"/>
      <c r="L192" s="135"/>
      <c r="M192" s="135"/>
      <c r="N192" s="135"/>
      <c r="O192" s="135"/>
    </row>
    <row r="193" spans="1:15" s="152" customFormat="1" x14ac:dyDescent="0.4">
      <c r="A193" s="135"/>
      <c r="B193" s="135"/>
      <c r="C193" s="2"/>
      <c r="D193" s="191"/>
      <c r="E193" s="135"/>
      <c r="F193" s="135"/>
      <c r="G193" s="135"/>
      <c r="H193" s="135"/>
      <c r="I193" s="135"/>
      <c r="J193" s="135"/>
      <c r="K193" s="135"/>
      <c r="L193" s="135"/>
      <c r="M193" s="135"/>
      <c r="N193" s="135"/>
      <c r="O193" s="135"/>
    </row>
    <row r="194" spans="1:15" s="152" customFormat="1" x14ac:dyDescent="0.4">
      <c r="A194" s="135"/>
      <c r="B194" s="135"/>
      <c r="C194" s="159"/>
      <c r="D194" s="135"/>
      <c r="E194" s="135"/>
      <c r="F194" s="135"/>
      <c r="G194" s="135"/>
      <c r="H194" s="135"/>
      <c r="I194" s="135"/>
      <c r="J194" s="135"/>
      <c r="K194" s="135"/>
      <c r="L194" s="135"/>
      <c r="M194" s="135"/>
      <c r="N194" s="135"/>
      <c r="O194" s="135"/>
    </row>
    <row r="195" spans="1:15" s="152" customFormat="1" x14ac:dyDescent="0.4">
      <c r="A195" s="135"/>
      <c r="B195" s="135"/>
      <c r="C195" s="159"/>
      <c r="D195" s="135"/>
      <c r="E195" s="135"/>
      <c r="F195" s="135"/>
      <c r="G195" s="135"/>
      <c r="H195" s="135"/>
      <c r="I195" s="135"/>
      <c r="J195" s="135"/>
      <c r="K195" s="135"/>
      <c r="L195" s="135"/>
      <c r="M195" s="135"/>
      <c r="N195" s="135"/>
      <c r="O195" s="135"/>
    </row>
    <row r="196" spans="1:15" s="152" customFormat="1" x14ac:dyDescent="0.4">
      <c r="A196" s="135"/>
      <c r="B196" s="135"/>
      <c r="C196" s="159"/>
      <c r="D196" s="135"/>
      <c r="E196" s="135"/>
      <c r="F196" s="135"/>
      <c r="G196" s="135"/>
      <c r="H196" s="135"/>
      <c r="I196" s="135"/>
      <c r="J196" s="135"/>
      <c r="K196" s="135"/>
      <c r="L196" s="135"/>
      <c r="M196" s="135"/>
      <c r="N196" s="135"/>
      <c r="O196" s="135"/>
    </row>
    <row r="197" spans="1:15" s="152" customFormat="1" x14ac:dyDescent="0.4">
      <c r="A197" s="135"/>
      <c r="B197" s="135"/>
      <c r="C197" s="159"/>
      <c r="D197" s="135"/>
      <c r="E197" s="135"/>
      <c r="F197" s="135"/>
      <c r="G197" s="135"/>
      <c r="H197" s="135"/>
      <c r="I197" s="135"/>
      <c r="J197" s="135"/>
      <c r="K197" s="135"/>
      <c r="L197" s="135"/>
      <c r="M197" s="135"/>
      <c r="N197" s="135"/>
      <c r="O197" s="135"/>
    </row>
    <row r="198" spans="1:15" x14ac:dyDescent="0.4">
      <c r="C198" s="159"/>
      <c r="D198" s="196"/>
    </row>
    <row r="199" spans="1:15" x14ac:dyDescent="0.4">
      <c r="C199" s="159"/>
      <c r="D199" s="9"/>
    </row>
    <row r="200" spans="1:15" x14ac:dyDescent="0.4">
      <c r="C200" s="159"/>
    </row>
    <row r="201" spans="1:15" x14ac:dyDescent="0.4">
      <c r="C201" s="159"/>
    </row>
    <row r="202" spans="1:15" x14ac:dyDescent="0.4">
      <c r="C202" s="197"/>
      <c r="D202" s="190"/>
    </row>
    <row r="203" spans="1:15" x14ac:dyDescent="0.4">
      <c r="C203" s="167"/>
      <c r="D203" s="190"/>
    </row>
    <row r="204" spans="1:15" x14ac:dyDescent="0.4">
      <c r="C204" s="198"/>
    </row>
    <row r="205" spans="1:15" x14ac:dyDescent="0.4">
      <c r="C205" s="167"/>
    </row>
    <row r="206" spans="1:15" x14ac:dyDescent="0.4">
      <c r="C206" s="199"/>
    </row>
    <row r="207" spans="1:15" x14ac:dyDescent="0.4">
      <c r="C207" s="200"/>
    </row>
    <row r="208" spans="1:15" x14ac:dyDescent="0.4">
      <c r="C208" s="135"/>
    </row>
    <row r="209" spans="3:3" x14ac:dyDescent="0.4">
      <c r="C209" s="201"/>
    </row>
    <row r="210" spans="3:3" x14ac:dyDescent="0.4">
      <c r="C210" s="135"/>
    </row>
    <row r="211" spans="3:3" x14ac:dyDescent="0.4">
      <c r="C211" s="202"/>
    </row>
    <row r="212" spans="3:3" x14ac:dyDescent="0.4">
      <c r="C212" s="135"/>
    </row>
    <row r="213" spans="3:3" x14ac:dyDescent="0.4">
      <c r="C213" s="202"/>
    </row>
    <row r="214" spans="3:3" x14ac:dyDescent="0.4">
      <c r="C214" s="135"/>
    </row>
    <row r="215" spans="3:3" x14ac:dyDescent="0.4">
      <c r="C215" s="201"/>
    </row>
    <row r="216" spans="3:3" x14ac:dyDescent="0.4">
      <c r="C216" s="135"/>
    </row>
    <row r="217" spans="3:3" x14ac:dyDescent="0.4">
      <c r="C217" s="135"/>
    </row>
    <row r="218" spans="3:3" x14ac:dyDescent="0.4">
      <c r="C218" s="135"/>
    </row>
    <row r="219" spans="3:3" x14ac:dyDescent="0.4">
      <c r="C219" s="135"/>
    </row>
    <row r="220" spans="3:3" x14ac:dyDescent="0.4">
      <c r="C220" s="191"/>
    </row>
    <row r="221" spans="3:3" x14ac:dyDescent="0.4">
      <c r="C221" s="135"/>
    </row>
    <row r="222" spans="3:3" x14ac:dyDescent="0.4">
      <c r="C222" s="201"/>
    </row>
    <row r="223" spans="3:3" x14ac:dyDescent="0.4">
      <c r="C223" s="135"/>
    </row>
    <row r="224" spans="3:3" x14ac:dyDescent="0.4">
      <c r="C224" s="135"/>
    </row>
    <row r="225" spans="3:4" x14ac:dyDescent="0.4">
      <c r="C225" s="135"/>
    </row>
    <row r="226" spans="3:4" x14ac:dyDescent="0.4">
      <c r="C226" s="135"/>
    </row>
    <row r="227" spans="3:4" x14ac:dyDescent="0.4">
      <c r="C227" s="135"/>
    </row>
    <row r="228" spans="3:4" x14ac:dyDescent="0.4">
      <c r="C228" s="135"/>
    </row>
    <row r="229" spans="3:4" x14ac:dyDescent="0.4">
      <c r="C229" s="135"/>
    </row>
    <row r="230" spans="3:4" x14ac:dyDescent="0.4">
      <c r="C230" s="135"/>
    </row>
    <row r="231" spans="3:4" x14ac:dyDescent="0.4">
      <c r="C231" s="135"/>
    </row>
    <row r="232" spans="3:4" x14ac:dyDescent="0.4">
      <c r="C232" s="135"/>
      <c r="D232" s="9"/>
    </row>
    <row r="233" spans="3:4" x14ac:dyDescent="0.4">
      <c r="C233" s="135"/>
    </row>
    <row r="234" spans="3:4" x14ac:dyDescent="0.4">
      <c r="C234" s="135"/>
    </row>
    <row r="235" spans="3:4" x14ac:dyDescent="0.4">
      <c r="C235" s="135"/>
    </row>
    <row r="236" spans="3:4" x14ac:dyDescent="0.4">
      <c r="C236" s="135"/>
    </row>
    <row r="237" spans="3:4" x14ac:dyDescent="0.4">
      <c r="C237" s="135"/>
    </row>
    <row r="238" spans="3:4" x14ac:dyDescent="0.4">
      <c r="C238" s="135"/>
    </row>
    <row r="239" spans="3:4" x14ac:dyDescent="0.4">
      <c r="C239" s="135"/>
    </row>
    <row r="240" spans="3:4" x14ac:dyDescent="0.4">
      <c r="C240" s="135"/>
    </row>
    <row r="241" spans="3:3" x14ac:dyDescent="0.4">
      <c r="C241" s="135"/>
    </row>
    <row r="242" spans="3:3" x14ac:dyDescent="0.4">
      <c r="C242" s="135"/>
    </row>
    <row r="243" spans="3:3" x14ac:dyDescent="0.4">
      <c r="C243" s="135"/>
    </row>
    <row r="244" spans="3:3" x14ac:dyDescent="0.4">
      <c r="C244" s="135"/>
    </row>
    <row r="245" spans="3:3" x14ac:dyDescent="0.4">
      <c r="C245" s="135"/>
    </row>
    <row r="246" spans="3:3" x14ac:dyDescent="0.4">
      <c r="C246" s="135"/>
    </row>
    <row r="247" spans="3:3" x14ac:dyDescent="0.4">
      <c r="C247" s="135"/>
    </row>
    <row r="248" spans="3:3" x14ac:dyDescent="0.4">
      <c r="C248" s="135"/>
    </row>
    <row r="249" spans="3:3" x14ac:dyDescent="0.4">
      <c r="C249" s="135"/>
    </row>
  </sheetData>
  <mergeCells count="7">
    <mergeCell ref="E12:H12"/>
    <mergeCell ref="G49:H49"/>
    <mergeCell ref="D3:F3"/>
    <mergeCell ref="D4:I4"/>
    <mergeCell ref="D6:F6"/>
    <mergeCell ref="C9:H9"/>
    <mergeCell ref="C11:H11"/>
  </mergeCells>
  <pageMargins left="0.7" right="0.7" top="0.75" bottom="0.75" header="0.3" footer="0.3"/>
  <pageSetup scale="55" orientation="portrait" horizontalDpi="4294967292"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246"/>
  <sheetViews>
    <sheetView view="pageBreakPreview" topLeftCell="B31" zoomScale="80" zoomScaleNormal="100" zoomScaleSheetLayoutView="80" workbookViewId="0">
      <selection activeCell="L46" sqref="L46"/>
    </sheetView>
  </sheetViews>
  <sheetFormatPr baseColWidth="10" defaultColWidth="9.08984375" defaultRowHeight="18" x14ac:dyDescent="0.4"/>
  <cols>
    <col min="1" max="1" width="6.90625" style="135" hidden="1" customWidth="1"/>
    <col min="2" max="2" width="6.90625" style="135" customWidth="1"/>
    <col min="3" max="3" width="9.6328125" style="203" customWidth="1"/>
    <col min="4" max="4" width="94.08984375" style="135" bestFit="1" customWidth="1"/>
    <col min="5" max="5" width="5" style="135" customWidth="1"/>
    <col min="6" max="6" width="9.81640625" style="135" bestFit="1" customWidth="1"/>
    <col min="7" max="7" width="15.36328125" style="135" bestFit="1" customWidth="1"/>
    <col min="8" max="8" width="18.08984375" style="135" bestFit="1" customWidth="1"/>
    <col min="9" max="9" width="4.1796875" style="135" customWidth="1"/>
    <col min="10" max="10" width="15.36328125" style="135" customWidth="1"/>
    <col min="11" max="16384" width="9.08984375" style="135"/>
  </cols>
  <sheetData>
    <row r="1" spans="1:9" x14ac:dyDescent="0.4">
      <c r="B1" s="75"/>
      <c r="C1" s="75"/>
      <c r="D1" s="76"/>
      <c r="E1" s="9"/>
      <c r="F1" s="9"/>
      <c r="G1" s="9"/>
      <c r="H1" s="9"/>
      <c r="I1" s="9"/>
    </row>
    <row r="2" spans="1:9" s="77" customFormat="1" x14ac:dyDescent="0.4">
      <c r="A2" s="75"/>
      <c r="B2" s="75"/>
      <c r="C2" s="4"/>
      <c r="D2" s="440" t="s">
        <v>24</v>
      </c>
      <c r="E2" s="440"/>
      <c r="F2" s="440"/>
      <c r="G2" s="2"/>
      <c r="H2" s="4"/>
      <c r="I2" s="4"/>
    </row>
    <row r="3" spans="1:9" s="77" customFormat="1" x14ac:dyDescent="0.4">
      <c r="A3" s="75"/>
      <c r="B3" s="75"/>
      <c r="C3" s="4"/>
      <c r="D3" s="441" t="s">
        <v>38</v>
      </c>
      <c r="E3" s="441"/>
      <c r="F3" s="441"/>
      <c r="G3" s="441"/>
      <c r="H3" s="441"/>
      <c r="I3" s="441"/>
    </row>
    <row r="4" spans="1:9" s="77" customFormat="1" x14ac:dyDescent="0.4">
      <c r="A4" s="75"/>
      <c r="B4" s="75"/>
      <c r="C4" s="4"/>
      <c r="D4" s="1" t="s">
        <v>54</v>
      </c>
      <c r="E4" s="1"/>
      <c r="F4" s="1"/>
      <c r="G4" s="2"/>
      <c r="H4" s="9"/>
      <c r="I4" s="9"/>
    </row>
    <row r="5" spans="1:9" s="77" customFormat="1" x14ac:dyDescent="0.4">
      <c r="A5" s="75"/>
      <c r="B5" s="75"/>
      <c r="C5" s="4"/>
      <c r="D5" s="442" t="s">
        <v>55</v>
      </c>
      <c r="E5" s="442"/>
      <c r="F5" s="442"/>
      <c r="G5" s="2"/>
      <c r="H5" s="2"/>
      <c r="I5" s="2"/>
    </row>
    <row r="6" spans="1:9" s="77" customFormat="1" x14ac:dyDescent="0.4">
      <c r="A6" s="75"/>
      <c r="C6" s="4"/>
      <c r="D6" s="2"/>
      <c r="E6" s="3"/>
      <c r="F6" s="2"/>
      <c r="G6" s="2"/>
      <c r="H6" s="2"/>
    </row>
    <row r="7" spans="1:9" s="77" customFormat="1" x14ac:dyDescent="0.4">
      <c r="C7" s="4"/>
      <c r="D7" s="2"/>
      <c r="E7" s="3"/>
      <c r="F7" s="2"/>
      <c r="G7" s="2"/>
      <c r="H7" s="2"/>
    </row>
    <row r="8" spans="1:9" s="77" customFormat="1" x14ac:dyDescent="0.4">
      <c r="C8" s="443" t="s">
        <v>65</v>
      </c>
      <c r="D8" s="443"/>
      <c r="E8" s="443"/>
      <c r="F8" s="443"/>
      <c r="G8" s="443"/>
      <c r="H8" s="443"/>
    </row>
    <row r="9" spans="1:9" s="77" customFormat="1" x14ac:dyDescent="0.4">
      <c r="C9" s="79"/>
      <c r="D9" s="80"/>
      <c r="E9" s="81"/>
      <c r="F9" s="82"/>
      <c r="G9" s="82"/>
      <c r="H9" s="82"/>
    </row>
    <row r="10" spans="1:9" s="77" customFormat="1" ht="18.75" customHeight="1" x14ac:dyDescent="0.4">
      <c r="C10" s="444" t="s">
        <v>64</v>
      </c>
      <c r="D10" s="445"/>
      <c r="E10" s="445"/>
      <c r="F10" s="445"/>
      <c r="G10" s="445"/>
      <c r="H10" s="446"/>
    </row>
    <row r="11" spans="1:9" s="77" customFormat="1" x14ac:dyDescent="0.4">
      <c r="C11" s="83"/>
      <c r="D11" s="84"/>
      <c r="E11" s="439" t="s">
        <v>26</v>
      </c>
      <c r="F11" s="439"/>
      <c r="G11" s="439"/>
      <c r="H11" s="439"/>
    </row>
    <row r="12" spans="1:9" s="77" customFormat="1" ht="18.75" customHeight="1" x14ac:dyDescent="0.4">
      <c r="B12" s="75"/>
      <c r="C12" s="21" t="s">
        <v>0</v>
      </c>
      <c r="D12" s="85" t="s">
        <v>42</v>
      </c>
      <c r="E12" s="21" t="s">
        <v>47</v>
      </c>
      <c r="F12" s="31" t="s">
        <v>46</v>
      </c>
      <c r="G12" s="23" t="s">
        <v>48</v>
      </c>
      <c r="H12" s="23" t="s">
        <v>2</v>
      </c>
    </row>
    <row r="13" spans="1:9" s="77" customFormat="1" x14ac:dyDescent="0.4">
      <c r="A13" s="75"/>
      <c r="B13" s="75"/>
      <c r="C13" s="24"/>
      <c r="D13" s="373"/>
      <c r="E13" s="374"/>
      <c r="F13" s="375"/>
      <c r="G13" s="375"/>
      <c r="H13" s="376"/>
    </row>
    <row r="14" spans="1:9" s="75" customFormat="1" x14ac:dyDescent="0.4">
      <c r="A14" s="77"/>
      <c r="B14" s="77"/>
      <c r="C14" s="91">
        <v>1</v>
      </c>
      <c r="D14" s="205" t="s">
        <v>28</v>
      </c>
      <c r="E14" s="206"/>
      <c r="F14" s="93"/>
      <c r="G14" s="94"/>
      <c r="H14" s="95"/>
    </row>
    <row r="15" spans="1:9" s="75" customFormat="1" x14ac:dyDescent="0.4">
      <c r="A15" s="77"/>
      <c r="B15" s="77"/>
      <c r="C15" s="96">
        <v>1.1000000000000001</v>
      </c>
      <c r="D15" s="97" t="s">
        <v>56</v>
      </c>
      <c r="E15" s="51" t="s">
        <v>9</v>
      </c>
      <c r="F15" s="48">
        <v>8.1</v>
      </c>
      <c r="G15" s="48">
        <v>70</v>
      </c>
      <c r="H15" s="98">
        <f>F15*G15</f>
        <v>567</v>
      </c>
    </row>
    <row r="16" spans="1:9" s="77" customFormat="1" x14ac:dyDescent="0.4">
      <c r="C16" s="99"/>
      <c r="D16" s="60" t="s">
        <v>8</v>
      </c>
      <c r="E16" s="100"/>
      <c r="F16" s="101"/>
      <c r="G16" s="102"/>
      <c r="H16" s="103">
        <f>H15</f>
        <v>567</v>
      </c>
    </row>
    <row r="17" spans="3:8" s="77" customFormat="1" ht="18.75" customHeight="1" x14ac:dyDescent="0.4">
      <c r="C17" s="104"/>
      <c r="D17" s="105"/>
      <c r="E17" s="56"/>
      <c r="F17" s="57"/>
      <c r="G17" s="57"/>
      <c r="H17" s="106"/>
    </row>
    <row r="18" spans="3:8" s="77" customFormat="1" x14ac:dyDescent="0.4">
      <c r="C18" s="107">
        <v>2</v>
      </c>
      <c r="D18" s="92" t="s">
        <v>30</v>
      </c>
      <c r="E18" s="108"/>
      <c r="F18" s="109"/>
      <c r="G18" s="109"/>
      <c r="H18" s="102"/>
    </row>
    <row r="19" spans="3:8" s="77" customFormat="1" x14ac:dyDescent="0.4">
      <c r="C19" s="207">
        <v>2.1</v>
      </c>
      <c r="D19" s="110" t="s">
        <v>11</v>
      </c>
      <c r="E19" s="51" t="s">
        <v>9</v>
      </c>
      <c r="F19" s="48">
        <v>8.1999999999999993</v>
      </c>
      <c r="G19" s="48">
        <v>150</v>
      </c>
      <c r="H19" s="49">
        <f t="shared" ref="H19:H24" si="0">F19*G19</f>
        <v>1230</v>
      </c>
    </row>
    <row r="20" spans="3:8" s="77" customFormat="1" x14ac:dyDescent="0.4">
      <c r="C20" s="208">
        <v>2.2000000000000002</v>
      </c>
      <c r="D20" s="111" t="s">
        <v>29</v>
      </c>
      <c r="E20" s="51" t="s">
        <v>12</v>
      </c>
      <c r="F20" s="112">
        <v>45</v>
      </c>
      <c r="G20" s="112">
        <v>250</v>
      </c>
      <c r="H20" s="113">
        <f t="shared" si="0"/>
        <v>11250</v>
      </c>
    </row>
    <row r="21" spans="3:8" s="77" customFormat="1" x14ac:dyDescent="0.4">
      <c r="C21" s="207">
        <v>2.2999999999999998</v>
      </c>
      <c r="D21" s="114" t="s">
        <v>13</v>
      </c>
      <c r="E21" s="115" t="s">
        <v>9</v>
      </c>
      <c r="F21" s="116">
        <v>0.14000000000000001</v>
      </c>
      <c r="G21" s="116">
        <v>120</v>
      </c>
      <c r="H21" s="117">
        <f t="shared" si="0"/>
        <v>16.8</v>
      </c>
    </row>
    <row r="22" spans="3:8" s="77" customFormat="1" x14ac:dyDescent="0.4">
      <c r="C22" s="209">
        <v>2.4</v>
      </c>
      <c r="D22" s="118" t="s">
        <v>14</v>
      </c>
      <c r="E22" s="51" t="s">
        <v>9</v>
      </c>
      <c r="F22" s="48">
        <v>4</v>
      </c>
      <c r="G22" s="116">
        <v>120</v>
      </c>
      <c r="H22" s="120">
        <f t="shared" si="0"/>
        <v>480</v>
      </c>
    </row>
    <row r="23" spans="3:8" s="77" customFormat="1" ht="36" x14ac:dyDescent="0.4">
      <c r="C23" s="208">
        <v>2.5</v>
      </c>
      <c r="D23" s="121" t="s">
        <v>43</v>
      </c>
      <c r="E23" s="115" t="s">
        <v>12</v>
      </c>
      <c r="F23" s="216">
        <v>1.26</v>
      </c>
      <c r="G23" s="216">
        <v>1050</v>
      </c>
      <c r="H23" s="217">
        <f t="shared" si="0"/>
        <v>1323</v>
      </c>
    </row>
    <row r="24" spans="3:8" s="77" customFormat="1" ht="36" x14ac:dyDescent="0.4">
      <c r="C24" s="207">
        <v>2.7</v>
      </c>
      <c r="D24" s="204" t="s">
        <v>44</v>
      </c>
      <c r="E24" s="119" t="s">
        <v>12</v>
      </c>
      <c r="F24" s="130">
        <v>2</v>
      </c>
      <c r="G24" s="130">
        <v>1050</v>
      </c>
      <c r="H24" s="58">
        <f t="shared" si="0"/>
        <v>2100</v>
      </c>
    </row>
    <row r="25" spans="3:8" s="77" customFormat="1" x14ac:dyDescent="0.4">
      <c r="C25" s="99"/>
      <c r="D25" s="60" t="s">
        <v>10</v>
      </c>
      <c r="E25" s="100"/>
      <c r="F25" s="101"/>
      <c r="G25" s="102"/>
      <c r="H25" s="122">
        <f>SUM(H19:H24)</f>
        <v>16399.8</v>
      </c>
    </row>
    <row r="26" spans="3:8" s="77" customFormat="1" x14ac:dyDescent="0.4">
      <c r="C26" s="104"/>
      <c r="D26" s="123"/>
      <c r="E26" s="124"/>
      <c r="F26" s="57"/>
      <c r="G26" s="125"/>
      <c r="H26" s="106"/>
    </row>
    <row r="27" spans="3:8" s="77" customFormat="1" x14ac:dyDescent="0.4">
      <c r="C27" s="126">
        <v>3</v>
      </c>
      <c r="D27" s="92" t="s">
        <v>31</v>
      </c>
      <c r="E27" s="127"/>
      <c r="F27" s="109"/>
      <c r="G27" s="48"/>
      <c r="H27" s="102"/>
    </row>
    <row r="28" spans="3:8" s="77" customFormat="1" ht="36" x14ac:dyDescent="0.4">
      <c r="C28" s="129">
        <v>3.1</v>
      </c>
      <c r="D28" s="110" t="s">
        <v>45</v>
      </c>
      <c r="E28" s="51" t="s">
        <v>12</v>
      </c>
      <c r="F28" s="109">
        <v>0.8</v>
      </c>
      <c r="G28" s="109">
        <v>5000</v>
      </c>
      <c r="H28" s="102">
        <f>F28*G28</f>
        <v>4000</v>
      </c>
    </row>
    <row r="29" spans="3:8" s="77" customFormat="1" ht="54" x14ac:dyDescent="0.4">
      <c r="C29" s="129">
        <v>3.2</v>
      </c>
      <c r="D29" s="118" t="s">
        <v>41</v>
      </c>
      <c r="E29" s="51" t="s">
        <v>12</v>
      </c>
      <c r="F29" s="109">
        <v>3.5</v>
      </c>
      <c r="G29" s="109">
        <v>5000</v>
      </c>
      <c r="H29" s="131">
        <f>F29*G29</f>
        <v>17500</v>
      </c>
    </row>
    <row r="30" spans="3:8" s="77" customFormat="1" x14ac:dyDescent="0.4">
      <c r="C30" s="133"/>
      <c r="D30" s="60" t="s">
        <v>15</v>
      </c>
      <c r="E30" s="140"/>
      <c r="F30" s="101"/>
      <c r="G30" s="102"/>
      <c r="H30" s="122">
        <f>H29+H28</f>
        <v>21500</v>
      </c>
    </row>
    <row r="31" spans="3:8" s="77" customFormat="1" x14ac:dyDescent="0.4">
      <c r="C31" s="104"/>
      <c r="D31" s="123"/>
      <c r="E31" s="56"/>
      <c r="F31" s="125"/>
      <c r="G31" s="57"/>
      <c r="H31" s="98"/>
    </row>
    <row r="32" spans="3:8" x14ac:dyDescent="0.4">
      <c r="C32" s="107">
        <v>4</v>
      </c>
      <c r="D32" s="92" t="s">
        <v>32</v>
      </c>
      <c r="E32" s="134"/>
      <c r="F32" s="48"/>
      <c r="G32" s="48"/>
      <c r="H32" s="49"/>
    </row>
    <row r="33" spans="1:9" ht="36" x14ac:dyDescent="0.4">
      <c r="C33" s="210">
        <v>4.0999999999999996</v>
      </c>
      <c r="D33" s="136" t="s">
        <v>21</v>
      </c>
      <c r="E33" s="128" t="s">
        <v>9</v>
      </c>
      <c r="F33" s="137">
        <v>6</v>
      </c>
      <c r="G33" s="48">
        <v>750</v>
      </c>
      <c r="H33" s="138">
        <f>G33*F33</f>
        <v>4500</v>
      </c>
    </row>
    <row r="34" spans="1:9" x14ac:dyDescent="0.4">
      <c r="C34" s="104"/>
      <c r="D34" s="60" t="s">
        <v>16</v>
      </c>
      <c r="E34" s="100"/>
      <c r="F34" s="101"/>
      <c r="G34" s="57"/>
      <c r="H34" s="103">
        <f>H33</f>
        <v>4500</v>
      </c>
    </row>
    <row r="35" spans="1:9" x14ac:dyDescent="0.4">
      <c r="C35" s="104"/>
      <c r="D35" s="139"/>
      <c r="E35" s="56"/>
      <c r="F35" s="125"/>
      <c r="G35" s="57"/>
      <c r="H35" s="106"/>
    </row>
    <row r="36" spans="1:9" x14ac:dyDescent="0.4">
      <c r="C36" s="153">
        <v>5</v>
      </c>
      <c r="D36" s="92" t="s">
        <v>33</v>
      </c>
      <c r="E36" s="211"/>
      <c r="F36" s="212"/>
      <c r="G36" s="132"/>
      <c r="H36" s="213"/>
    </row>
    <row r="37" spans="1:9" ht="54" x14ac:dyDescent="0.4">
      <c r="C37" s="142"/>
      <c r="D37" s="143" t="s">
        <v>23</v>
      </c>
      <c r="E37" s="144"/>
      <c r="F37" s="132"/>
      <c r="G37" s="132"/>
      <c r="H37" s="141"/>
    </row>
    <row r="38" spans="1:9" ht="36" x14ac:dyDescent="0.4">
      <c r="C38" s="214">
        <v>5.0999999999999996</v>
      </c>
      <c r="D38" s="145" t="s">
        <v>22</v>
      </c>
      <c r="E38" s="144" t="s">
        <v>9</v>
      </c>
      <c r="F38" s="132">
        <v>2</v>
      </c>
      <c r="G38" s="132">
        <v>320</v>
      </c>
      <c r="H38" s="383">
        <f>G38*F38</f>
        <v>640</v>
      </c>
    </row>
    <row r="39" spans="1:9" x14ac:dyDescent="0.4">
      <c r="C39" s="379"/>
      <c r="D39" s="157"/>
      <c r="E39" s="158"/>
      <c r="F39" s="159"/>
      <c r="G39" s="159"/>
      <c r="H39" s="150">
        <f>H38</f>
        <v>640</v>
      </c>
    </row>
    <row r="40" spans="1:9" x14ac:dyDescent="0.4">
      <c r="C40" s="379">
        <v>6</v>
      </c>
      <c r="D40" s="380" t="s">
        <v>84</v>
      </c>
      <c r="E40" s="158"/>
      <c r="F40" s="159"/>
      <c r="G40" s="159"/>
      <c r="H40" s="154"/>
    </row>
    <row r="41" spans="1:9" x14ac:dyDescent="0.4">
      <c r="C41" s="379"/>
      <c r="D41" s="157" t="s">
        <v>85</v>
      </c>
      <c r="E41" s="158" t="s">
        <v>83</v>
      </c>
      <c r="F41" s="159">
        <v>11.4</v>
      </c>
      <c r="G41" s="159">
        <v>7200</v>
      </c>
      <c r="H41" s="154">
        <f>F41*G41</f>
        <v>82080</v>
      </c>
    </row>
    <row r="42" spans="1:9" ht="18.5" thickBot="1" x14ac:dyDescent="0.45">
      <c r="C42" s="379"/>
      <c r="D42" s="60" t="s">
        <v>34</v>
      </c>
      <c r="E42" s="158"/>
      <c r="F42" s="159"/>
      <c r="G42" s="159"/>
      <c r="H42" s="382">
        <f>H41</f>
        <v>82080</v>
      </c>
    </row>
    <row r="43" spans="1:9" ht="18.5" thickBot="1" x14ac:dyDescent="0.45">
      <c r="C43" s="379"/>
      <c r="D43" s="157"/>
      <c r="E43" s="158"/>
      <c r="F43" s="159"/>
      <c r="G43" s="159"/>
      <c r="H43" s="381"/>
    </row>
    <row r="44" spans="1:9" x14ac:dyDescent="0.4">
      <c r="C44" s="146">
        <v>7</v>
      </c>
      <c r="D44" s="380" t="s">
        <v>123</v>
      </c>
      <c r="E44" s="148"/>
      <c r="F44" s="149"/>
      <c r="G44" s="149"/>
      <c r="H44" s="150"/>
    </row>
    <row r="45" spans="1:9" s="152" customFormat="1" ht="18.5" thickBot="1" x14ac:dyDescent="0.45">
      <c r="A45" s="135"/>
      <c r="B45" s="135"/>
      <c r="C45" s="156">
        <v>7.1</v>
      </c>
      <c r="D45" s="157" t="s">
        <v>124</v>
      </c>
      <c r="E45" s="158" t="s">
        <v>50</v>
      </c>
      <c r="F45" s="159">
        <v>1</v>
      </c>
      <c r="G45" s="160">
        <v>25000</v>
      </c>
      <c r="H45" s="154">
        <v>25000</v>
      </c>
      <c r="I45" s="135"/>
    </row>
    <row r="46" spans="1:9" s="152" customFormat="1" ht="18.5" thickBot="1" x14ac:dyDescent="0.45">
      <c r="A46" s="135"/>
      <c r="B46" s="135"/>
      <c r="C46" s="156"/>
      <c r="D46" s="60" t="s">
        <v>17</v>
      </c>
      <c r="E46" s="158"/>
      <c r="F46" s="159"/>
      <c r="G46" s="159"/>
      <c r="H46" s="416">
        <f>H45</f>
        <v>25000</v>
      </c>
      <c r="I46" s="135"/>
    </row>
    <row r="47" spans="1:9" s="152" customFormat="1" x14ac:dyDescent="0.4">
      <c r="A47" s="135"/>
      <c r="B47" s="135"/>
      <c r="C47" s="156"/>
      <c r="D47" s="157"/>
      <c r="E47" s="158"/>
      <c r="F47" s="159"/>
      <c r="G47" s="159"/>
      <c r="H47" s="154"/>
      <c r="I47" s="135"/>
    </row>
    <row r="48" spans="1:9" s="152" customFormat="1" x14ac:dyDescent="0.4">
      <c r="A48" s="135"/>
      <c r="B48" s="135"/>
      <c r="C48" s="161"/>
      <c r="D48" s="147" t="s">
        <v>18</v>
      </c>
      <c r="E48" s="162"/>
      <c r="F48" s="163"/>
      <c r="G48" s="164"/>
      <c r="H48" s="165">
        <f>H42+H39+H34+H30+H25+H16+H46</f>
        <v>150686.79999999999</v>
      </c>
      <c r="I48" s="135"/>
    </row>
    <row r="49" spans="1:15" s="152" customFormat="1" x14ac:dyDescent="0.4">
      <c r="A49" s="135"/>
      <c r="B49" s="135"/>
      <c r="C49" s="166"/>
      <c r="D49" s="151"/>
      <c r="E49" s="2"/>
      <c r="F49" s="167"/>
      <c r="G49" s="167"/>
      <c r="H49" s="168"/>
      <c r="I49" s="135"/>
    </row>
    <row r="50" spans="1:15" s="152" customFormat="1" x14ac:dyDescent="0.4">
      <c r="A50" s="135"/>
      <c r="B50" s="135"/>
      <c r="C50" s="169"/>
      <c r="D50" s="170" t="s">
        <v>87</v>
      </c>
      <c r="E50" s="2"/>
      <c r="F50" s="167"/>
      <c r="G50" s="171"/>
      <c r="H50" s="155">
        <f>SUM(H48+0)</f>
        <v>150686.79999999999</v>
      </c>
      <c r="I50" s="135"/>
    </row>
    <row r="51" spans="1:15" s="152" customFormat="1" x14ac:dyDescent="0.4">
      <c r="A51" s="135"/>
      <c r="B51" s="135"/>
      <c r="C51" s="169"/>
      <c r="D51" s="172"/>
      <c r="E51" s="158"/>
      <c r="F51" s="158"/>
      <c r="G51" s="158"/>
      <c r="H51" s="173"/>
      <c r="I51" s="135"/>
    </row>
    <row r="52" spans="1:15" s="152" customFormat="1" x14ac:dyDescent="0.4">
      <c r="A52" s="135"/>
      <c r="B52" s="135"/>
      <c r="C52" s="169"/>
      <c r="D52" s="172"/>
      <c r="E52" s="158"/>
      <c r="F52" s="158"/>
      <c r="G52" s="158"/>
      <c r="H52" s="173"/>
      <c r="I52" s="135"/>
    </row>
    <row r="53" spans="1:15" s="152" customFormat="1" x14ac:dyDescent="0.4">
      <c r="A53" s="135"/>
      <c r="B53" s="135"/>
      <c r="C53" s="74"/>
      <c r="D53" s="170" t="s">
        <v>19</v>
      </c>
      <c r="E53" s="158"/>
      <c r="F53" s="159"/>
      <c r="G53" s="462">
        <f>SUM(H50+0)</f>
        <v>150686.79999999999</v>
      </c>
      <c r="H53" s="463"/>
      <c r="I53" s="135"/>
    </row>
    <row r="54" spans="1:15" s="152" customFormat="1" x14ac:dyDescent="0.4">
      <c r="A54" s="135"/>
      <c r="B54" s="135"/>
      <c r="C54" s="74"/>
      <c r="D54" s="170"/>
      <c r="E54" s="158"/>
      <c r="F54" s="159"/>
      <c r="G54" s="159"/>
      <c r="H54" s="154"/>
      <c r="I54" s="135"/>
    </row>
    <row r="55" spans="1:15" s="152" customFormat="1" x14ac:dyDescent="0.4">
      <c r="A55" s="135"/>
      <c r="B55" s="135"/>
      <c r="C55" s="166"/>
      <c r="D55" s="170" t="s">
        <v>58</v>
      </c>
      <c r="E55" s="158"/>
      <c r="F55" s="159"/>
      <c r="G55" s="159"/>
      <c r="H55" s="175">
        <v>20109.887999999999</v>
      </c>
      <c r="I55" s="135"/>
    </row>
    <row r="56" spans="1:15" s="152" customFormat="1" x14ac:dyDescent="0.4">
      <c r="A56" s="135"/>
      <c r="B56" s="135"/>
      <c r="C56" s="176"/>
      <c r="D56" s="177" t="s">
        <v>20</v>
      </c>
      <c r="E56" s="178"/>
      <c r="F56" s="179"/>
      <c r="H56" s="397">
        <f>SUM(G53:H55)</f>
        <v>170796.68799999999</v>
      </c>
      <c r="I56" s="135"/>
    </row>
    <row r="57" spans="1:15" s="152" customFormat="1" x14ac:dyDescent="0.4">
      <c r="A57" s="135"/>
      <c r="B57" s="135"/>
      <c r="C57" s="6"/>
      <c r="D57" s="180"/>
      <c r="E57" s="158"/>
      <c r="F57" s="159"/>
      <c r="G57" s="159"/>
      <c r="H57" s="171"/>
      <c r="I57" s="135"/>
    </row>
    <row r="58" spans="1:15" s="152" customFormat="1" x14ac:dyDescent="0.4">
      <c r="A58" s="135"/>
      <c r="B58" s="135"/>
      <c r="C58" s="184"/>
      <c r="D58" s="181"/>
      <c r="E58" s="135"/>
      <c r="F58" s="135"/>
      <c r="G58" s="135"/>
      <c r="H58" s="135"/>
      <c r="I58" s="135"/>
      <c r="J58" s="135"/>
      <c r="K58" s="135"/>
      <c r="L58" s="135"/>
      <c r="M58" s="135"/>
      <c r="N58" s="135"/>
      <c r="O58" s="135"/>
    </row>
    <row r="59" spans="1:15" s="152" customFormat="1" x14ac:dyDescent="0.4">
      <c r="A59" s="135"/>
      <c r="B59" s="135"/>
      <c r="C59" s="184"/>
      <c r="D59" s="185"/>
      <c r="E59" s="135"/>
      <c r="F59" s="135"/>
      <c r="G59" s="135"/>
      <c r="H59" s="135"/>
      <c r="I59" s="135"/>
      <c r="J59" s="135"/>
      <c r="K59" s="135"/>
      <c r="L59" s="135"/>
      <c r="M59" s="135"/>
      <c r="N59" s="135"/>
      <c r="O59" s="135"/>
    </row>
    <row r="60" spans="1:15" s="152" customFormat="1" x14ac:dyDescent="0.4">
      <c r="A60" s="135"/>
      <c r="B60" s="135"/>
      <c r="C60" s="186"/>
      <c r="D60" s="181"/>
      <c r="E60" s="135"/>
      <c r="F60" s="135"/>
      <c r="G60" s="135"/>
      <c r="H60" s="135"/>
      <c r="I60" s="135"/>
      <c r="J60" s="135"/>
      <c r="K60" s="135"/>
      <c r="L60" s="135"/>
      <c r="M60" s="135"/>
      <c r="N60" s="135"/>
      <c r="O60" s="135"/>
    </row>
    <row r="61" spans="1:15" s="152" customFormat="1" x14ac:dyDescent="0.4">
      <c r="A61" s="135"/>
      <c r="B61" s="135"/>
      <c r="C61" s="186"/>
      <c r="D61" s="181"/>
      <c r="E61" s="135"/>
      <c r="F61" s="135"/>
      <c r="G61" s="135"/>
      <c r="H61" s="135"/>
      <c r="I61" s="135"/>
      <c r="J61" s="135"/>
      <c r="K61" s="135"/>
      <c r="L61" s="135"/>
      <c r="M61" s="135"/>
      <c r="N61" s="135"/>
      <c r="O61" s="135"/>
    </row>
    <row r="62" spans="1:15" s="152" customFormat="1" ht="18.75" customHeight="1" x14ac:dyDescent="0.4">
      <c r="A62" s="135"/>
      <c r="B62" s="135"/>
      <c r="C62" s="186"/>
      <c r="D62" s="181"/>
      <c r="E62" s="135"/>
      <c r="F62" s="135"/>
      <c r="G62" s="135"/>
      <c r="H62" s="135"/>
      <c r="I62" s="135"/>
      <c r="J62" s="135"/>
      <c r="K62" s="135"/>
      <c r="L62" s="135"/>
      <c r="M62" s="135"/>
      <c r="N62" s="135"/>
      <c r="O62" s="135"/>
    </row>
    <row r="63" spans="1:15" s="152" customFormat="1" x14ac:dyDescent="0.4">
      <c r="A63" s="135"/>
      <c r="B63" s="135"/>
      <c r="C63" s="186"/>
      <c r="D63" s="185"/>
      <c r="E63" s="135"/>
      <c r="F63" s="135"/>
      <c r="G63" s="135"/>
      <c r="H63" s="135"/>
      <c r="I63" s="135"/>
      <c r="J63" s="135"/>
      <c r="K63" s="135"/>
      <c r="L63" s="135"/>
      <c r="M63" s="135"/>
      <c r="N63" s="135"/>
      <c r="O63" s="135"/>
    </row>
    <row r="64" spans="1:15" s="152" customFormat="1" x14ac:dyDescent="0.4">
      <c r="A64" s="135"/>
      <c r="B64" s="135"/>
      <c r="C64" s="186"/>
      <c r="D64" s="181"/>
      <c r="E64" s="135"/>
      <c r="F64" s="135"/>
      <c r="G64" s="135"/>
      <c r="H64" s="135"/>
      <c r="I64" s="135"/>
      <c r="J64" s="135"/>
      <c r="K64" s="135"/>
      <c r="L64" s="135"/>
      <c r="M64" s="135"/>
      <c r="N64" s="135"/>
      <c r="O64" s="135"/>
    </row>
    <row r="65" spans="1:15" s="152" customFormat="1" x14ac:dyDescent="0.4">
      <c r="A65" s="135"/>
      <c r="B65" s="135"/>
      <c r="C65" s="186"/>
      <c r="D65" s="181"/>
      <c r="E65" s="135"/>
      <c r="F65" s="135"/>
      <c r="G65" s="135"/>
      <c r="H65" s="135"/>
      <c r="I65" s="135"/>
      <c r="J65" s="135"/>
      <c r="K65" s="135"/>
      <c r="L65" s="135"/>
      <c r="M65" s="135"/>
      <c r="N65" s="135"/>
      <c r="O65" s="135"/>
    </row>
    <row r="66" spans="1:15" s="152" customFormat="1" x14ac:dyDescent="0.4">
      <c r="A66" s="135"/>
      <c r="B66" s="135"/>
      <c r="C66" s="186"/>
      <c r="D66" s="181"/>
      <c r="E66" s="135"/>
      <c r="F66" s="135"/>
      <c r="G66" s="135"/>
      <c r="H66" s="135"/>
      <c r="I66" s="135"/>
      <c r="J66" s="135"/>
      <c r="K66" s="135"/>
      <c r="L66" s="135"/>
      <c r="M66" s="135"/>
      <c r="N66" s="135"/>
      <c r="O66" s="135"/>
    </row>
    <row r="67" spans="1:15" s="152" customFormat="1" x14ac:dyDescent="0.4">
      <c r="A67" s="135"/>
      <c r="B67" s="135"/>
      <c r="C67" s="186"/>
      <c r="D67" s="181"/>
      <c r="E67" s="135"/>
      <c r="F67" s="135"/>
      <c r="G67" s="135"/>
      <c r="H67" s="135"/>
      <c r="I67" s="135"/>
      <c r="J67" s="135"/>
      <c r="K67" s="135"/>
      <c r="L67" s="135"/>
      <c r="M67" s="135"/>
      <c r="N67" s="135"/>
      <c r="O67" s="135"/>
    </row>
    <row r="68" spans="1:15" s="152" customFormat="1" x14ac:dyDescent="0.4">
      <c r="A68" s="135"/>
      <c r="B68" s="135"/>
      <c r="C68" s="186"/>
      <c r="D68" s="181"/>
      <c r="E68" s="135"/>
      <c r="F68" s="135"/>
      <c r="G68" s="135"/>
      <c r="H68" s="135"/>
      <c r="I68" s="135"/>
      <c r="J68" s="135"/>
      <c r="K68" s="135"/>
      <c r="L68" s="135"/>
      <c r="M68" s="135"/>
      <c r="N68" s="135"/>
      <c r="O68" s="135"/>
    </row>
    <row r="69" spans="1:15" s="152" customFormat="1" x14ac:dyDescent="0.4">
      <c r="A69" s="135"/>
      <c r="B69" s="135"/>
      <c r="C69" s="186"/>
      <c r="D69" s="181"/>
      <c r="E69" s="135"/>
      <c r="F69" s="135"/>
      <c r="G69" s="135"/>
      <c r="H69" s="135"/>
      <c r="I69" s="135"/>
      <c r="J69" s="135"/>
      <c r="K69" s="135"/>
      <c r="L69" s="135"/>
      <c r="M69" s="135"/>
      <c r="N69" s="135"/>
      <c r="O69" s="135"/>
    </row>
    <row r="70" spans="1:15" s="152" customFormat="1" ht="18.75" customHeight="1" x14ac:dyDescent="0.4">
      <c r="A70" s="135"/>
      <c r="B70" s="135"/>
      <c r="C70" s="186"/>
      <c r="D70" s="181"/>
      <c r="E70" s="135"/>
      <c r="F70" s="135"/>
      <c r="G70" s="135"/>
      <c r="H70" s="135"/>
      <c r="I70" s="135"/>
      <c r="J70" s="135"/>
      <c r="K70" s="135"/>
      <c r="L70" s="135"/>
      <c r="M70" s="135"/>
      <c r="N70" s="135"/>
      <c r="O70" s="135"/>
    </row>
    <row r="71" spans="1:15" s="152" customFormat="1" x14ac:dyDescent="0.4">
      <c r="A71" s="135"/>
      <c r="B71" s="135"/>
      <c r="C71" s="186"/>
      <c r="D71" s="181"/>
      <c r="E71" s="135"/>
      <c r="F71" s="135"/>
      <c r="G71" s="135"/>
      <c r="H71" s="135"/>
      <c r="I71" s="135"/>
      <c r="J71" s="135"/>
      <c r="K71" s="135"/>
      <c r="L71" s="135"/>
      <c r="M71" s="135"/>
      <c r="N71" s="135"/>
      <c r="O71" s="135"/>
    </row>
    <row r="72" spans="1:15" s="152" customFormat="1" x14ac:dyDescent="0.4">
      <c r="A72" s="135"/>
      <c r="B72" s="135"/>
      <c r="C72" s="186"/>
      <c r="D72" s="185"/>
      <c r="E72" s="135"/>
      <c r="F72" s="135"/>
      <c r="G72" s="135"/>
      <c r="H72" s="135"/>
      <c r="I72" s="135"/>
      <c r="J72" s="135"/>
      <c r="K72" s="135"/>
      <c r="L72" s="135"/>
      <c r="M72" s="135"/>
      <c r="N72" s="135"/>
      <c r="O72" s="135"/>
    </row>
    <row r="73" spans="1:15" s="152" customFormat="1" x14ac:dyDescent="0.4">
      <c r="A73" s="135"/>
      <c r="B73" s="135"/>
      <c r="C73" s="186"/>
      <c r="D73" s="187"/>
      <c r="E73" s="135"/>
      <c r="F73" s="135"/>
      <c r="G73" s="135"/>
      <c r="H73" s="135"/>
      <c r="I73" s="135"/>
      <c r="J73" s="135"/>
      <c r="K73" s="135"/>
      <c r="L73" s="135"/>
      <c r="M73" s="135"/>
      <c r="N73" s="135"/>
      <c r="O73" s="135"/>
    </row>
    <row r="74" spans="1:15" s="152" customFormat="1" x14ac:dyDescent="0.4">
      <c r="A74" s="135"/>
      <c r="B74" s="135"/>
      <c r="C74" s="186"/>
      <c r="D74" s="187"/>
      <c r="E74" s="135"/>
      <c r="F74" s="135"/>
      <c r="G74" s="135"/>
      <c r="H74" s="135"/>
      <c r="I74" s="135"/>
      <c r="J74" s="135"/>
      <c r="K74" s="135"/>
      <c r="L74" s="135"/>
      <c r="M74" s="135"/>
      <c r="N74" s="135"/>
      <c r="O74" s="135"/>
    </row>
    <row r="75" spans="1:15" s="152" customFormat="1" x14ac:dyDescent="0.4">
      <c r="A75" s="135"/>
      <c r="B75" s="135"/>
      <c r="C75" s="186"/>
      <c r="D75" s="188"/>
      <c r="E75" s="135"/>
      <c r="F75" s="135"/>
      <c r="G75" s="135"/>
      <c r="H75" s="135"/>
      <c r="I75" s="135"/>
      <c r="J75" s="135"/>
      <c r="K75" s="135"/>
      <c r="L75" s="135"/>
      <c r="M75" s="135"/>
      <c r="N75" s="135"/>
      <c r="O75" s="135"/>
    </row>
    <row r="76" spans="1:15" s="152" customFormat="1" x14ac:dyDescent="0.4">
      <c r="A76" s="135"/>
      <c r="B76" s="135"/>
      <c r="C76" s="186"/>
      <c r="D76" s="187"/>
      <c r="E76" s="135"/>
      <c r="F76" s="135"/>
      <c r="G76" s="135"/>
      <c r="H76" s="135"/>
      <c r="I76" s="135"/>
      <c r="J76" s="135"/>
      <c r="K76" s="135"/>
      <c r="L76" s="135"/>
      <c r="M76" s="135"/>
      <c r="N76" s="135"/>
      <c r="O76" s="135"/>
    </row>
    <row r="77" spans="1:15" s="152" customFormat="1" x14ac:dyDescent="0.4">
      <c r="A77" s="135"/>
      <c r="B77" s="135"/>
      <c r="C77" s="186"/>
      <c r="D77" s="181"/>
      <c r="E77" s="135"/>
      <c r="F77" s="135"/>
      <c r="G77" s="135"/>
      <c r="H77" s="135"/>
      <c r="I77" s="135"/>
      <c r="J77" s="135"/>
      <c r="K77" s="135"/>
      <c r="L77" s="135"/>
      <c r="M77" s="135"/>
      <c r="N77" s="135"/>
      <c r="O77" s="135"/>
    </row>
    <row r="78" spans="1:15" s="152" customFormat="1" x14ac:dyDescent="0.4">
      <c r="A78" s="135"/>
      <c r="B78" s="135"/>
      <c r="C78" s="186"/>
      <c r="D78" s="181"/>
      <c r="E78" s="135"/>
      <c r="F78" s="135"/>
      <c r="G78" s="135"/>
      <c r="H78" s="135"/>
      <c r="I78" s="135"/>
      <c r="J78" s="135"/>
      <c r="K78" s="135"/>
      <c r="L78" s="135"/>
      <c r="M78" s="135"/>
      <c r="N78" s="135"/>
      <c r="O78" s="135"/>
    </row>
    <row r="79" spans="1:15" s="152" customFormat="1" x14ac:dyDescent="0.4">
      <c r="A79" s="135"/>
      <c r="B79" s="135"/>
      <c r="C79" s="186"/>
      <c r="D79" s="181"/>
      <c r="E79" s="135"/>
      <c r="F79" s="135"/>
      <c r="G79" s="135"/>
      <c r="H79" s="135"/>
      <c r="I79" s="135"/>
      <c r="J79" s="135"/>
      <c r="K79" s="135"/>
      <c r="L79" s="135"/>
      <c r="M79" s="135"/>
      <c r="N79" s="135"/>
      <c r="O79" s="135"/>
    </row>
    <row r="80" spans="1:15" s="152" customFormat="1" x14ac:dyDescent="0.4">
      <c r="A80" s="135"/>
      <c r="B80" s="135"/>
      <c r="C80" s="186"/>
      <c r="D80" s="181"/>
      <c r="E80" s="135"/>
      <c r="F80" s="135"/>
      <c r="G80" s="135"/>
      <c r="H80" s="135"/>
      <c r="I80" s="135"/>
      <c r="J80" s="135"/>
      <c r="K80" s="135"/>
      <c r="L80" s="135"/>
      <c r="M80" s="135"/>
      <c r="N80" s="135"/>
      <c r="O80" s="135"/>
    </row>
    <row r="81" spans="1:15" s="152" customFormat="1" x14ac:dyDescent="0.4">
      <c r="A81" s="135"/>
      <c r="B81" s="135"/>
      <c r="C81" s="186"/>
      <c r="D81" s="181"/>
      <c r="E81" s="135"/>
      <c r="F81" s="135"/>
      <c r="G81" s="135"/>
      <c r="H81" s="135"/>
      <c r="I81" s="135"/>
      <c r="J81" s="135"/>
      <c r="K81" s="135"/>
      <c r="L81" s="135"/>
      <c r="M81" s="135"/>
      <c r="N81" s="135"/>
      <c r="O81" s="135"/>
    </row>
    <row r="82" spans="1:15" s="152" customFormat="1" x14ac:dyDescent="0.4">
      <c r="A82" s="135"/>
      <c r="B82" s="135"/>
      <c r="C82" s="186"/>
      <c r="D82" s="181"/>
      <c r="E82" s="135"/>
      <c r="F82" s="135"/>
      <c r="G82" s="135"/>
      <c r="H82" s="135"/>
      <c r="I82" s="135"/>
      <c r="J82" s="135"/>
      <c r="K82" s="135"/>
      <c r="L82" s="135"/>
      <c r="M82" s="135"/>
      <c r="N82" s="135"/>
      <c r="O82" s="135"/>
    </row>
    <row r="83" spans="1:15" s="152" customFormat="1" x14ac:dyDescent="0.4">
      <c r="A83" s="135"/>
      <c r="B83" s="135"/>
      <c r="C83" s="186"/>
      <c r="D83" s="181"/>
      <c r="E83" s="135"/>
      <c r="F83" s="135"/>
      <c r="G83" s="135"/>
      <c r="H83" s="135"/>
      <c r="I83" s="135"/>
      <c r="J83" s="135"/>
      <c r="K83" s="135"/>
      <c r="L83" s="135"/>
      <c r="M83" s="135"/>
      <c r="N83" s="135"/>
      <c r="O83" s="135"/>
    </row>
    <row r="84" spans="1:15" s="152" customFormat="1" x14ac:dyDescent="0.4">
      <c r="A84" s="135"/>
      <c r="B84" s="135"/>
      <c r="C84" s="186"/>
      <c r="D84" s="181"/>
      <c r="E84" s="135"/>
      <c r="F84" s="135"/>
      <c r="G84" s="135"/>
      <c r="H84" s="135"/>
      <c r="I84" s="135"/>
      <c r="J84" s="135"/>
      <c r="K84" s="135"/>
      <c r="L84" s="135"/>
      <c r="M84" s="135"/>
      <c r="N84" s="135"/>
      <c r="O84" s="135"/>
    </row>
    <row r="85" spans="1:15" s="152" customFormat="1" x14ac:dyDescent="0.4">
      <c r="A85" s="135"/>
      <c r="B85" s="135"/>
      <c r="C85" s="186"/>
      <c r="D85" s="181"/>
      <c r="E85" s="135"/>
      <c r="F85" s="135"/>
      <c r="G85" s="135"/>
      <c r="H85" s="135"/>
      <c r="I85" s="135"/>
      <c r="J85" s="135"/>
      <c r="K85" s="135"/>
      <c r="L85" s="135"/>
      <c r="M85" s="135"/>
      <c r="N85" s="135"/>
      <c r="O85" s="135"/>
    </row>
    <row r="86" spans="1:15" s="152" customFormat="1" x14ac:dyDescent="0.4">
      <c r="A86" s="135"/>
      <c r="B86" s="135"/>
      <c r="C86" s="186"/>
      <c r="D86" s="181"/>
      <c r="E86" s="135"/>
      <c r="F86" s="135"/>
      <c r="G86" s="135"/>
      <c r="H86" s="135"/>
      <c r="I86" s="135"/>
      <c r="J86" s="135"/>
      <c r="K86" s="135"/>
      <c r="L86" s="135"/>
      <c r="M86" s="135"/>
      <c r="N86" s="135"/>
      <c r="O86" s="135"/>
    </row>
    <row r="87" spans="1:15" s="152" customFormat="1" x14ac:dyDescent="0.4">
      <c r="A87" s="135"/>
      <c r="B87" s="135"/>
      <c r="C87" s="186"/>
      <c r="D87" s="185"/>
      <c r="E87" s="135"/>
      <c r="F87" s="135"/>
      <c r="G87" s="135"/>
      <c r="H87" s="135"/>
      <c r="I87" s="135"/>
      <c r="J87" s="135"/>
      <c r="K87" s="135"/>
      <c r="L87" s="135"/>
      <c r="M87" s="135"/>
      <c r="N87" s="135"/>
      <c r="O87" s="135"/>
    </row>
    <row r="88" spans="1:15" s="152" customFormat="1" x14ac:dyDescent="0.4">
      <c r="A88" s="135"/>
      <c r="B88" s="135"/>
      <c r="C88" s="186"/>
      <c r="D88" s="187"/>
      <c r="E88" s="135"/>
      <c r="F88" s="135"/>
      <c r="G88" s="135"/>
      <c r="H88" s="135"/>
      <c r="I88" s="135"/>
      <c r="J88" s="135"/>
      <c r="K88" s="135"/>
      <c r="L88" s="135"/>
      <c r="M88" s="135"/>
      <c r="N88" s="135"/>
      <c r="O88" s="135"/>
    </row>
    <row r="89" spans="1:15" s="152" customFormat="1" x14ac:dyDescent="0.4">
      <c r="A89" s="135"/>
      <c r="B89" s="135"/>
      <c r="C89" s="186"/>
      <c r="D89" s="187"/>
      <c r="E89" s="135"/>
      <c r="F89" s="135"/>
      <c r="G89" s="135"/>
      <c r="H89" s="135"/>
      <c r="I89" s="135"/>
      <c r="J89" s="135"/>
      <c r="K89" s="135"/>
      <c r="L89" s="135"/>
      <c r="M89" s="135"/>
      <c r="N89" s="135"/>
      <c r="O89" s="135"/>
    </row>
    <row r="90" spans="1:15" s="152" customFormat="1" x14ac:dyDescent="0.4">
      <c r="A90" s="135"/>
      <c r="B90" s="135"/>
      <c r="C90" s="186"/>
      <c r="D90" s="181"/>
      <c r="E90" s="135"/>
      <c r="F90" s="135"/>
      <c r="G90" s="135"/>
      <c r="H90" s="135"/>
      <c r="I90" s="135"/>
      <c r="J90" s="135"/>
      <c r="K90" s="135"/>
      <c r="L90" s="135"/>
      <c r="M90" s="135"/>
      <c r="N90" s="135"/>
      <c r="O90" s="135"/>
    </row>
    <row r="91" spans="1:15" s="152" customFormat="1" x14ac:dyDescent="0.4">
      <c r="A91" s="135"/>
      <c r="B91" s="135"/>
      <c r="C91" s="186"/>
      <c r="D91" s="181"/>
      <c r="E91" s="135"/>
      <c r="F91" s="135"/>
      <c r="G91" s="135"/>
      <c r="H91" s="135"/>
      <c r="I91" s="135"/>
      <c r="J91" s="135"/>
      <c r="K91" s="135"/>
      <c r="L91" s="135"/>
      <c r="M91" s="135"/>
      <c r="N91" s="135"/>
      <c r="O91" s="135"/>
    </row>
    <row r="92" spans="1:15" s="152" customFormat="1" x14ac:dyDescent="0.4">
      <c r="A92" s="135"/>
      <c r="B92" s="135"/>
      <c r="C92" s="186"/>
      <c r="D92" s="185"/>
      <c r="E92" s="135"/>
      <c r="F92" s="135"/>
      <c r="G92" s="135"/>
      <c r="H92" s="135"/>
      <c r="I92" s="135"/>
      <c r="J92" s="135"/>
      <c r="K92" s="135"/>
      <c r="L92" s="135"/>
      <c r="M92" s="135"/>
      <c r="N92" s="135"/>
      <c r="O92" s="135"/>
    </row>
    <row r="93" spans="1:15" s="152" customFormat="1" x14ac:dyDescent="0.4">
      <c r="A93" s="135"/>
      <c r="B93" s="135"/>
      <c r="C93" s="186"/>
      <c r="D93" s="185"/>
      <c r="E93" s="135"/>
      <c r="F93" s="135"/>
      <c r="G93" s="135"/>
      <c r="H93" s="135"/>
      <c r="I93" s="135"/>
      <c r="J93" s="135"/>
      <c r="K93" s="135"/>
      <c r="L93" s="135"/>
      <c r="M93" s="135"/>
      <c r="N93" s="135"/>
      <c r="O93" s="135"/>
    </row>
    <row r="94" spans="1:15" s="152" customFormat="1" x14ac:dyDescent="0.4">
      <c r="A94" s="135"/>
      <c r="B94" s="135"/>
      <c r="C94" s="186"/>
      <c r="D94" s="185"/>
      <c r="E94" s="135"/>
      <c r="F94" s="135"/>
      <c r="G94" s="135"/>
      <c r="H94" s="135"/>
      <c r="I94" s="135"/>
      <c r="J94" s="135"/>
      <c r="K94" s="135"/>
      <c r="L94" s="135"/>
      <c r="M94" s="135"/>
      <c r="N94" s="135"/>
      <c r="O94" s="135"/>
    </row>
    <row r="95" spans="1:15" s="152" customFormat="1" x14ac:dyDescent="0.4">
      <c r="A95" s="135"/>
      <c r="B95" s="135"/>
      <c r="C95" s="186"/>
      <c r="D95" s="185"/>
      <c r="E95" s="135"/>
      <c r="F95" s="135"/>
      <c r="G95" s="135"/>
      <c r="H95" s="135"/>
      <c r="I95" s="135"/>
      <c r="J95" s="135"/>
      <c r="K95" s="135"/>
      <c r="L95" s="135"/>
      <c r="M95" s="135"/>
      <c r="N95" s="135"/>
      <c r="O95" s="135"/>
    </row>
    <row r="96" spans="1:15" s="152" customFormat="1" x14ac:dyDescent="0.4">
      <c r="A96" s="135"/>
      <c r="B96" s="135"/>
      <c r="C96" s="186"/>
      <c r="D96" s="187"/>
      <c r="E96" s="135"/>
      <c r="F96" s="135"/>
      <c r="G96" s="135"/>
      <c r="H96" s="135"/>
      <c r="I96" s="135"/>
      <c r="J96" s="135"/>
      <c r="K96" s="135"/>
      <c r="L96" s="135"/>
      <c r="M96" s="135"/>
      <c r="N96" s="135"/>
      <c r="O96" s="135"/>
    </row>
    <row r="97" spans="1:15" s="152" customFormat="1" x14ac:dyDescent="0.4">
      <c r="A97" s="135"/>
      <c r="B97" s="135"/>
      <c r="C97" s="186"/>
      <c r="D97" s="189"/>
      <c r="E97" s="135"/>
      <c r="F97" s="135"/>
      <c r="G97" s="135"/>
      <c r="H97" s="135"/>
      <c r="I97" s="135"/>
      <c r="J97" s="135"/>
      <c r="K97" s="135"/>
      <c r="L97" s="135"/>
      <c r="M97" s="135"/>
      <c r="N97" s="135"/>
      <c r="O97" s="135"/>
    </row>
    <row r="98" spans="1:15" s="152" customFormat="1" x14ac:dyDescent="0.4">
      <c r="A98" s="135"/>
      <c r="B98" s="135"/>
      <c r="C98" s="186"/>
      <c r="D98" s="187"/>
      <c r="E98" s="135"/>
      <c r="F98" s="135"/>
      <c r="G98" s="135"/>
      <c r="H98" s="135"/>
      <c r="I98" s="135"/>
      <c r="J98" s="135"/>
      <c r="K98" s="135"/>
      <c r="L98" s="135"/>
      <c r="M98" s="135"/>
      <c r="N98" s="135"/>
      <c r="O98" s="135"/>
    </row>
    <row r="99" spans="1:15" s="152" customFormat="1" x14ac:dyDescent="0.4">
      <c r="A99" s="135"/>
      <c r="B99" s="135"/>
      <c r="C99" s="186"/>
      <c r="D99" s="187"/>
      <c r="E99" s="135"/>
      <c r="F99" s="135"/>
      <c r="G99" s="135"/>
      <c r="H99" s="135"/>
      <c r="I99" s="135"/>
      <c r="J99" s="135"/>
      <c r="K99" s="135"/>
      <c r="L99" s="135"/>
      <c r="M99" s="135"/>
      <c r="N99" s="135"/>
      <c r="O99" s="135"/>
    </row>
    <row r="100" spans="1:15" s="152" customFormat="1" x14ac:dyDescent="0.4">
      <c r="A100" s="135"/>
      <c r="B100" s="135"/>
      <c r="C100" s="186"/>
      <c r="D100" s="181"/>
      <c r="E100" s="135"/>
      <c r="F100" s="135"/>
      <c r="G100" s="135"/>
      <c r="H100" s="135"/>
      <c r="I100" s="135"/>
      <c r="J100" s="135"/>
      <c r="K100" s="135"/>
      <c r="L100" s="135"/>
      <c r="M100" s="135"/>
      <c r="N100" s="135"/>
      <c r="O100" s="135"/>
    </row>
    <row r="101" spans="1:15" s="152" customFormat="1" x14ac:dyDescent="0.4">
      <c r="A101" s="135"/>
      <c r="B101" s="135"/>
      <c r="C101" s="186"/>
      <c r="D101" s="181"/>
      <c r="E101" s="135"/>
      <c r="F101" s="135"/>
      <c r="G101" s="135"/>
      <c r="H101" s="135"/>
      <c r="I101" s="135"/>
      <c r="J101" s="135"/>
      <c r="K101" s="135"/>
      <c r="L101" s="135"/>
      <c r="M101" s="135"/>
      <c r="N101" s="135"/>
      <c r="O101" s="135"/>
    </row>
    <row r="102" spans="1:15" s="152" customFormat="1" x14ac:dyDescent="0.4">
      <c r="A102" s="135"/>
      <c r="B102" s="135"/>
      <c r="C102" s="186"/>
      <c r="D102" s="181"/>
      <c r="E102" s="135"/>
      <c r="F102" s="135"/>
      <c r="G102" s="135"/>
      <c r="H102" s="135"/>
      <c r="I102" s="135"/>
      <c r="J102" s="135"/>
      <c r="K102" s="135"/>
      <c r="L102" s="135"/>
      <c r="M102" s="135"/>
      <c r="N102" s="135"/>
      <c r="O102" s="135"/>
    </row>
    <row r="103" spans="1:15" s="152" customFormat="1" x14ac:dyDescent="0.4">
      <c r="A103" s="135"/>
      <c r="B103" s="135"/>
      <c r="C103" s="186"/>
      <c r="D103" s="185"/>
      <c r="E103" s="135"/>
      <c r="F103" s="135"/>
      <c r="G103" s="135"/>
      <c r="H103" s="135"/>
      <c r="I103" s="135"/>
      <c r="J103" s="135"/>
      <c r="K103" s="135"/>
      <c r="L103" s="135"/>
      <c r="M103" s="135"/>
      <c r="N103" s="135"/>
      <c r="O103" s="135"/>
    </row>
    <row r="104" spans="1:15" s="152" customFormat="1" x14ac:dyDescent="0.4">
      <c r="A104" s="135"/>
      <c r="B104" s="135"/>
      <c r="C104" s="186"/>
      <c r="D104" s="187"/>
      <c r="E104" s="135"/>
      <c r="F104" s="135"/>
      <c r="G104" s="135"/>
      <c r="H104" s="135"/>
      <c r="I104" s="135"/>
      <c r="J104" s="135"/>
      <c r="K104" s="135"/>
      <c r="L104" s="135"/>
      <c r="M104" s="135"/>
      <c r="N104" s="135"/>
      <c r="O104" s="135"/>
    </row>
    <row r="105" spans="1:15" s="152" customFormat="1" x14ac:dyDescent="0.4">
      <c r="A105" s="135"/>
      <c r="B105" s="135"/>
      <c r="C105" s="186"/>
      <c r="D105" s="187"/>
      <c r="E105" s="135"/>
      <c r="F105" s="135"/>
      <c r="G105" s="135"/>
      <c r="H105" s="135"/>
      <c r="I105" s="135"/>
      <c r="J105" s="135"/>
      <c r="K105" s="135"/>
      <c r="L105" s="135"/>
      <c r="M105" s="135"/>
      <c r="N105" s="135"/>
      <c r="O105" s="135"/>
    </row>
    <row r="106" spans="1:15" s="152" customFormat="1" x14ac:dyDescent="0.4">
      <c r="A106" s="135"/>
      <c r="B106" s="135"/>
      <c r="C106" s="186"/>
      <c r="D106" s="181"/>
      <c r="E106" s="135"/>
      <c r="F106" s="135"/>
      <c r="G106" s="135"/>
      <c r="H106" s="135"/>
      <c r="I106" s="135"/>
      <c r="J106" s="135"/>
      <c r="K106" s="135"/>
      <c r="L106" s="135"/>
      <c r="M106" s="135"/>
      <c r="N106" s="135"/>
      <c r="O106" s="135"/>
    </row>
    <row r="107" spans="1:15" s="152" customFormat="1" x14ac:dyDescent="0.4">
      <c r="A107" s="135"/>
      <c r="B107" s="135"/>
      <c r="C107" s="186"/>
      <c r="D107" s="181"/>
      <c r="E107" s="135"/>
      <c r="F107" s="135"/>
      <c r="G107" s="135"/>
      <c r="H107" s="135"/>
      <c r="I107" s="135"/>
      <c r="J107" s="135"/>
      <c r="K107" s="135"/>
      <c r="L107" s="135"/>
      <c r="M107" s="135"/>
      <c r="N107" s="135"/>
      <c r="O107" s="135"/>
    </row>
    <row r="108" spans="1:15" s="152" customFormat="1" x14ac:dyDescent="0.4">
      <c r="A108" s="135"/>
      <c r="B108" s="135"/>
      <c r="C108" s="186"/>
      <c r="D108" s="181"/>
      <c r="E108" s="135"/>
      <c r="F108" s="135"/>
      <c r="G108" s="135"/>
      <c r="H108" s="135"/>
      <c r="I108" s="135"/>
      <c r="J108" s="135"/>
      <c r="K108" s="135"/>
      <c r="L108" s="135"/>
      <c r="M108" s="135"/>
      <c r="N108" s="135"/>
      <c r="O108" s="135"/>
    </row>
    <row r="109" spans="1:15" s="152" customFormat="1" x14ac:dyDescent="0.4">
      <c r="A109" s="135"/>
      <c r="B109" s="135"/>
      <c r="C109" s="186"/>
      <c r="D109" s="185"/>
      <c r="E109" s="135"/>
      <c r="F109" s="135"/>
      <c r="G109" s="135"/>
      <c r="H109" s="135"/>
      <c r="I109" s="135"/>
      <c r="J109" s="135"/>
      <c r="K109" s="135"/>
      <c r="L109" s="135"/>
      <c r="M109" s="135"/>
      <c r="N109" s="135"/>
      <c r="O109" s="135"/>
    </row>
    <row r="110" spans="1:15" s="152" customFormat="1" x14ac:dyDescent="0.4">
      <c r="A110" s="135"/>
      <c r="B110" s="135"/>
      <c r="C110" s="186"/>
      <c r="D110" s="187"/>
      <c r="E110" s="135"/>
      <c r="F110" s="135"/>
      <c r="G110" s="135"/>
      <c r="H110" s="135"/>
      <c r="I110" s="135"/>
      <c r="J110" s="135"/>
      <c r="K110" s="135"/>
      <c r="L110" s="135"/>
      <c r="M110" s="135"/>
      <c r="N110" s="135"/>
      <c r="O110" s="135"/>
    </row>
    <row r="111" spans="1:15" s="152" customFormat="1" x14ac:dyDescent="0.4">
      <c r="A111" s="135"/>
      <c r="B111" s="135"/>
      <c r="C111" s="186"/>
      <c r="D111" s="187"/>
      <c r="E111" s="135"/>
      <c r="F111" s="135"/>
      <c r="G111" s="135"/>
      <c r="H111" s="135"/>
      <c r="I111" s="135"/>
      <c r="J111" s="135"/>
      <c r="K111" s="135"/>
      <c r="L111" s="135"/>
      <c r="M111" s="135"/>
      <c r="N111" s="135"/>
      <c r="O111" s="135"/>
    </row>
    <row r="112" spans="1:15" s="152" customFormat="1" x14ac:dyDescent="0.4">
      <c r="A112" s="135"/>
      <c r="B112" s="135"/>
      <c r="C112" s="186"/>
      <c r="D112" s="181"/>
      <c r="E112" s="135"/>
      <c r="F112" s="135"/>
      <c r="G112" s="135"/>
      <c r="H112" s="135"/>
      <c r="I112" s="135"/>
      <c r="J112" s="135"/>
      <c r="K112" s="135"/>
      <c r="L112" s="135"/>
      <c r="M112" s="135"/>
      <c r="N112" s="135"/>
      <c r="O112" s="135"/>
    </row>
    <row r="113" spans="1:15" s="152" customFormat="1" x14ac:dyDescent="0.4">
      <c r="A113" s="135"/>
      <c r="B113" s="135"/>
      <c r="C113" s="186"/>
      <c r="D113" s="181"/>
      <c r="E113" s="135"/>
      <c r="F113" s="135"/>
      <c r="G113" s="135"/>
      <c r="H113" s="135"/>
      <c r="I113" s="135"/>
      <c r="J113" s="135"/>
      <c r="K113" s="135"/>
      <c r="L113" s="135"/>
      <c r="M113" s="135"/>
      <c r="N113" s="135"/>
      <c r="O113" s="135"/>
    </row>
    <row r="114" spans="1:15" s="152" customFormat="1" x14ac:dyDescent="0.4">
      <c r="A114" s="135"/>
      <c r="B114" s="135"/>
      <c r="C114" s="186"/>
      <c r="D114" s="181"/>
      <c r="E114" s="135"/>
      <c r="F114" s="135"/>
      <c r="G114" s="135"/>
      <c r="H114" s="135"/>
      <c r="I114" s="135"/>
      <c r="J114" s="135"/>
      <c r="K114" s="135"/>
      <c r="L114" s="135"/>
      <c r="M114" s="135"/>
      <c r="N114" s="135"/>
      <c r="O114" s="135"/>
    </row>
    <row r="115" spans="1:15" s="152" customFormat="1" x14ac:dyDescent="0.4">
      <c r="A115" s="135"/>
      <c r="B115" s="135"/>
      <c r="C115" s="186"/>
      <c r="D115" s="181"/>
      <c r="E115" s="135"/>
      <c r="F115" s="135"/>
      <c r="G115" s="135"/>
      <c r="H115" s="135"/>
      <c r="I115" s="135"/>
      <c r="J115" s="135"/>
      <c r="K115" s="135"/>
      <c r="L115" s="135"/>
      <c r="M115" s="135"/>
      <c r="N115" s="135"/>
      <c r="O115" s="135"/>
    </row>
    <row r="116" spans="1:15" s="152" customFormat="1" x14ac:dyDescent="0.4">
      <c r="A116" s="135"/>
      <c r="B116" s="135"/>
      <c r="C116" s="186"/>
      <c r="D116" s="181"/>
      <c r="E116" s="135"/>
      <c r="F116" s="135"/>
      <c r="G116" s="135"/>
      <c r="H116" s="135"/>
      <c r="I116" s="135"/>
      <c r="J116" s="135"/>
      <c r="K116" s="135"/>
      <c r="L116" s="135"/>
      <c r="M116" s="135"/>
      <c r="N116" s="135"/>
      <c r="O116" s="135"/>
    </row>
    <row r="117" spans="1:15" s="152" customFormat="1" x14ac:dyDescent="0.4">
      <c r="A117" s="135"/>
      <c r="B117" s="135"/>
      <c r="C117" s="186"/>
      <c r="D117" s="185"/>
      <c r="E117" s="135"/>
      <c r="F117" s="135"/>
      <c r="G117" s="135"/>
      <c r="H117" s="135"/>
      <c r="I117" s="135"/>
      <c r="J117" s="135"/>
      <c r="K117" s="135"/>
      <c r="L117" s="135"/>
      <c r="M117" s="135"/>
      <c r="N117" s="135"/>
      <c r="O117" s="135"/>
    </row>
    <row r="118" spans="1:15" s="152" customFormat="1" x14ac:dyDescent="0.4">
      <c r="A118" s="135"/>
      <c r="B118" s="135"/>
      <c r="C118" s="186"/>
      <c r="D118" s="187"/>
      <c r="E118" s="135"/>
      <c r="F118" s="135"/>
      <c r="G118" s="135"/>
      <c r="H118" s="135"/>
      <c r="I118" s="135"/>
      <c r="J118" s="135"/>
      <c r="K118" s="135"/>
      <c r="L118" s="135"/>
      <c r="M118" s="135"/>
      <c r="N118" s="135"/>
      <c r="O118" s="135"/>
    </row>
    <row r="119" spans="1:15" s="152" customFormat="1" x14ac:dyDescent="0.4">
      <c r="A119" s="135"/>
      <c r="B119" s="135"/>
      <c r="C119" s="186"/>
      <c r="D119" s="187"/>
      <c r="E119" s="135"/>
      <c r="F119" s="135"/>
      <c r="G119" s="135"/>
      <c r="H119" s="135"/>
      <c r="I119" s="135"/>
      <c r="J119" s="135"/>
      <c r="K119" s="135"/>
      <c r="L119" s="135"/>
      <c r="M119" s="135"/>
      <c r="N119" s="135"/>
      <c r="O119" s="135"/>
    </row>
    <row r="120" spans="1:15" s="152" customFormat="1" x14ac:dyDescent="0.4">
      <c r="A120" s="135"/>
      <c r="B120" s="135"/>
      <c r="C120" s="186"/>
      <c r="D120" s="190"/>
      <c r="E120" s="135"/>
      <c r="F120" s="135"/>
      <c r="G120" s="135"/>
      <c r="H120" s="135"/>
      <c r="I120" s="135"/>
      <c r="J120" s="135"/>
      <c r="K120" s="135"/>
      <c r="L120" s="135"/>
      <c r="M120" s="135"/>
      <c r="N120" s="135"/>
      <c r="O120" s="135"/>
    </row>
    <row r="121" spans="1:15" s="152" customFormat="1" x14ac:dyDescent="0.4">
      <c r="A121" s="135"/>
      <c r="B121" s="135"/>
      <c r="C121" s="186"/>
      <c r="D121" s="191"/>
      <c r="E121" s="135"/>
      <c r="F121" s="135"/>
      <c r="G121" s="135"/>
      <c r="H121" s="135"/>
      <c r="I121" s="135"/>
      <c r="J121" s="135"/>
      <c r="K121" s="135"/>
      <c r="L121" s="135"/>
      <c r="M121" s="135"/>
      <c r="N121" s="135"/>
      <c r="O121" s="135"/>
    </row>
    <row r="122" spans="1:15" x14ac:dyDescent="0.4">
      <c r="C122" s="159"/>
      <c r="D122" s="190"/>
    </row>
    <row r="123" spans="1:15" x14ac:dyDescent="0.4">
      <c r="C123" s="159"/>
      <c r="D123" s="190"/>
    </row>
    <row r="124" spans="1:15" x14ac:dyDescent="0.4">
      <c r="C124" s="159"/>
      <c r="D124" s="190"/>
    </row>
    <row r="125" spans="1:15" x14ac:dyDescent="0.4">
      <c r="C125" s="159"/>
      <c r="D125" s="191"/>
    </row>
    <row r="126" spans="1:15" x14ac:dyDescent="0.4">
      <c r="C126" s="159"/>
      <c r="D126" s="190"/>
    </row>
    <row r="127" spans="1:15" x14ac:dyDescent="0.4">
      <c r="C127" s="171"/>
      <c r="D127" s="190"/>
    </row>
    <row r="128" spans="1:15" x14ac:dyDescent="0.4">
      <c r="C128" s="159"/>
      <c r="D128" s="190"/>
    </row>
    <row r="129" spans="3:4" x14ac:dyDescent="0.4">
      <c r="C129" s="3"/>
      <c r="D129" s="190"/>
    </row>
    <row r="130" spans="3:4" x14ac:dyDescent="0.4">
      <c r="C130" s="2"/>
      <c r="D130" s="190"/>
    </row>
    <row r="131" spans="3:4" x14ac:dyDescent="0.4">
      <c r="C131" s="159"/>
      <c r="D131" s="190"/>
    </row>
    <row r="132" spans="3:4" x14ac:dyDescent="0.4">
      <c r="C132" s="159"/>
      <c r="D132" s="190"/>
    </row>
    <row r="133" spans="3:4" x14ac:dyDescent="0.4">
      <c r="C133" s="159"/>
      <c r="D133" s="190"/>
    </row>
    <row r="134" spans="3:4" x14ac:dyDescent="0.4">
      <c r="C134" s="159"/>
      <c r="D134" s="191"/>
    </row>
    <row r="135" spans="3:4" x14ac:dyDescent="0.4">
      <c r="C135" s="159"/>
    </row>
    <row r="136" spans="3:4" x14ac:dyDescent="0.4">
      <c r="C136" s="159"/>
    </row>
    <row r="137" spans="3:4" x14ac:dyDescent="0.4">
      <c r="C137" s="159"/>
      <c r="D137" s="9"/>
    </row>
    <row r="138" spans="3:4" x14ac:dyDescent="0.4">
      <c r="C138" s="159"/>
    </row>
    <row r="139" spans="3:4" x14ac:dyDescent="0.4">
      <c r="C139" s="159"/>
      <c r="D139" s="190"/>
    </row>
    <row r="140" spans="3:4" x14ac:dyDescent="0.4">
      <c r="C140" s="159"/>
      <c r="D140" s="190"/>
    </row>
    <row r="141" spans="3:4" x14ac:dyDescent="0.4">
      <c r="C141" s="159"/>
      <c r="D141" s="190"/>
    </row>
    <row r="142" spans="3:4" x14ac:dyDescent="0.4">
      <c r="C142" s="171"/>
      <c r="D142" s="190"/>
    </row>
    <row r="143" spans="3:4" x14ac:dyDescent="0.4">
      <c r="C143" s="159"/>
      <c r="D143" s="190"/>
    </row>
    <row r="144" spans="3:4" x14ac:dyDescent="0.4">
      <c r="C144" s="159"/>
      <c r="D144" s="190"/>
    </row>
    <row r="145" spans="3:4" x14ac:dyDescent="0.4">
      <c r="C145" s="159"/>
      <c r="D145" s="190"/>
    </row>
    <row r="146" spans="3:4" x14ac:dyDescent="0.4">
      <c r="C146" s="159"/>
      <c r="D146" s="190"/>
    </row>
    <row r="147" spans="3:4" x14ac:dyDescent="0.4">
      <c r="C147" s="171"/>
      <c r="D147" s="190"/>
    </row>
    <row r="148" spans="3:4" x14ac:dyDescent="0.4">
      <c r="C148" s="171"/>
      <c r="D148" s="190"/>
    </row>
    <row r="149" spans="3:4" x14ac:dyDescent="0.4">
      <c r="C149" s="171"/>
      <c r="D149" s="191"/>
    </row>
    <row r="150" spans="3:4" x14ac:dyDescent="0.4">
      <c r="C150" s="2"/>
    </row>
    <row r="151" spans="3:4" x14ac:dyDescent="0.4">
      <c r="C151" s="3"/>
    </row>
    <row r="152" spans="3:4" x14ac:dyDescent="0.4">
      <c r="C152" s="5"/>
      <c r="D152" s="190"/>
    </row>
    <row r="153" spans="3:4" x14ac:dyDescent="0.4">
      <c r="C153" s="2"/>
      <c r="D153" s="190"/>
    </row>
    <row r="154" spans="3:4" x14ac:dyDescent="0.4">
      <c r="C154" s="149"/>
      <c r="D154" s="191"/>
    </row>
    <row r="155" spans="3:4" x14ac:dyDescent="0.4">
      <c r="C155" s="149"/>
      <c r="D155" s="191"/>
    </row>
    <row r="156" spans="3:4" x14ac:dyDescent="0.4">
      <c r="C156" s="159"/>
      <c r="D156" s="191"/>
    </row>
    <row r="157" spans="3:4" x14ac:dyDescent="0.4">
      <c r="C157" s="159"/>
      <c r="D157" s="191"/>
    </row>
    <row r="158" spans="3:4" x14ac:dyDescent="0.4">
      <c r="C158" s="159"/>
    </row>
    <row r="159" spans="3:4" x14ac:dyDescent="0.4">
      <c r="C159" s="171"/>
      <c r="D159" s="192"/>
    </row>
    <row r="160" spans="3:4" x14ac:dyDescent="0.4">
      <c r="C160" s="149"/>
    </row>
    <row r="161" spans="3:4" x14ac:dyDescent="0.4">
      <c r="C161" s="149"/>
    </row>
    <row r="162" spans="3:4" x14ac:dyDescent="0.4">
      <c r="C162" s="159"/>
      <c r="D162" s="190"/>
    </row>
    <row r="163" spans="3:4" x14ac:dyDescent="0.4">
      <c r="C163" s="159"/>
      <c r="D163" s="190"/>
    </row>
    <row r="164" spans="3:4" x14ac:dyDescent="0.4">
      <c r="C164" s="159"/>
      <c r="D164" s="190"/>
    </row>
    <row r="165" spans="3:4" x14ac:dyDescent="0.4">
      <c r="C165" s="171"/>
      <c r="D165" s="191"/>
    </row>
    <row r="166" spans="3:4" x14ac:dyDescent="0.4">
      <c r="C166" s="149"/>
    </row>
    <row r="167" spans="3:4" x14ac:dyDescent="0.4">
      <c r="C167" s="149"/>
    </row>
    <row r="168" spans="3:4" x14ac:dyDescent="0.4">
      <c r="C168" s="159"/>
      <c r="D168" s="190"/>
    </row>
    <row r="169" spans="3:4" x14ac:dyDescent="0.4">
      <c r="C169" s="159"/>
      <c r="D169" s="190"/>
    </row>
    <row r="170" spans="3:4" x14ac:dyDescent="0.4">
      <c r="C170" s="159"/>
      <c r="D170" s="190"/>
    </row>
    <row r="171" spans="3:4" x14ac:dyDescent="0.4">
      <c r="C171" s="159"/>
      <c r="D171" s="191"/>
    </row>
    <row r="172" spans="3:4" x14ac:dyDescent="0.4">
      <c r="C172" s="159"/>
    </row>
    <row r="173" spans="3:4" x14ac:dyDescent="0.4">
      <c r="C173" s="171"/>
    </row>
    <row r="174" spans="3:4" x14ac:dyDescent="0.4">
      <c r="C174" s="159"/>
      <c r="D174" s="190"/>
    </row>
    <row r="175" spans="3:4" x14ac:dyDescent="0.4">
      <c r="C175" s="159"/>
      <c r="D175" s="190"/>
    </row>
    <row r="176" spans="3:4" x14ac:dyDescent="0.4">
      <c r="C176" s="159"/>
      <c r="D176" s="190"/>
    </row>
    <row r="177" spans="1:15" x14ac:dyDescent="0.4">
      <c r="C177" s="171"/>
      <c r="D177" s="190"/>
    </row>
    <row r="178" spans="1:15" x14ac:dyDescent="0.4">
      <c r="C178" s="159"/>
      <c r="D178" s="190"/>
    </row>
    <row r="179" spans="1:15" x14ac:dyDescent="0.4">
      <c r="C179" s="159"/>
      <c r="D179" s="191"/>
    </row>
    <row r="180" spans="1:15" x14ac:dyDescent="0.4">
      <c r="C180" s="159"/>
    </row>
    <row r="181" spans="1:15" x14ac:dyDescent="0.4">
      <c r="C181" s="159"/>
    </row>
    <row r="182" spans="1:15" x14ac:dyDescent="0.4">
      <c r="C182" s="159"/>
      <c r="D182" s="190"/>
    </row>
    <row r="183" spans="1:15" x14ac:dyDescent="0.4">
      <c r="C183" s="159"/>
      <c r="D183" s="191"/>
    </row>
    <row r="184" spans="1:15" x14ac:dyDescent="0.4">
      <c r="C184" s="193"/>
    </row>
    <row r="185" spans="1:15" x14ac:dyDescent="0.4">
      <c r="C185" s="193"/>
    </row>
    <row r="186" spans="1:15" s="152" customFormat="1" x14ac:dyDescent="0.4">
      <c r="A186" s="135"/>
      <c r="B186" s="135"/>
      <c r="C186" s="193"/>
      <c r="D186" s="190"/>
      <c r="E186" s="135"/>
      <c r="F186" s="135"/>
      <c r="G186" s="135"/>
      <c r="H186" s="135"/>
      <c r="I186" s="135"/>
      <c r="J186" s="135"/>
      <c r="K186" s="135"/>
      <c r="L186" s="135"/>
      <c r="M186" s="135"/>
      <c r="N186" s="135"/>
      <c r="O186" s="135"/>
    </row>
    <row r="187" spans="1:15" s="152" customFormat="1" x14ac:dyDescent="0.4">
      <c r="A187" s="135"/>
      <c r="B187" s="135"/>
      <c r="C187" s="193"/>
      <c r="D187" s="190"/>
      <c r="E187" s="135"/>
      <c r="F187" s="135"/>
      <c r="G187" s="135"/>
      <c r="H187" s="135"/>
      <c r="I187" s="135"/>
      <c r="J187" s="135"/>
      <c r="K187" s="135"/>
      <c r="L187" s="135"/>
      <c r="M187" s="135"/>
      <c r="N187" s="135"/>
      <c r="O187" s="135"/>
    </row>
    <row r="188" spans="1:15" s="152" customFormat="1" x14ac:dyDescent="0.4">
      <c r="A188" s="135"/>
      <c r="B188" s="135"/>
      <c r="C188" s="194"/>
      <c r="D188" s="191"/>
      <c r="E188" s="135"/>
      <c r="F188" s="135"/>
      <c r="G188" s="135"/>
      <c r="H188" s="135"/>
      <c r="I188" s="135"/>
      <c r="J188" s="135"/>
      <c r="K188" s="135"/>
      <c r="L188" s="135"/>
      <c r="M188" s="135"/>
      <c r="N188" s="135"/>
      <c r="O188" s="135"/>
    </row>
    <row r="189" spans="1:15" s="152" customFormat="1" x14ac:dyDescent="0.4">
      <c r="A189" s="135"/>
      <c r="B189" s="135"/>
      <c r="C189" s="195"/>
      <c r="D189" s="135"/>
      <c r="E189" s="135"/>
      <c r="F189" s="135"/>
      <c r="G189" s="135"/>
      <c r="H189" s="135"/>
      <c r="I189" s="135"/>
      <c r="J189" s="135"/>
      <c r="K189" s="135"/>
      <c r="L189" s="135"/>
      <c r="M189" s="135"/>
      <c r="N189" s="135"/>
      <c r="O189" s="135"/>
    </row>
    <row r="190" spans="1:15" s="152" customFormat="1" x14ac:dyDescent="0.4">
      <c r="A190" s="135"/>
      <c r="B190" s="135"/>
      <c r="C190" s="2"/>
      <c r="D190" s="191"/>
      <c r="E190" s="135"/>
      <c r="F190" s="135"/>
      <c r="G190" s="135"/>
      <c r="H190" s="135"/>
      <c r="I190" s="135"/>
      <c r="J190" s="135"/>
      <c r="K190" s="135"/>
      <c r="L190" s="135"/>
      <c r="M190" s="135"/>
      <c r="N190" s="135"/>
      <c r="O190" s="135"/>
    </row>
    <row r="191" spans="1:15" s="152" customFormat="1" x14ac:dyDescent="0.4">
      <c r="A191" s="135"/>
      <c r="B191" s="135"/>
      <c r="C191" s="159"/>
      <c r="D191" s="135"/>
      <c r="E191" s="135"/>
      <c r="F191" s="135"/>
      <c r="G191" s="135"/>
      <c r="H191" s="135"/>
      <c r="I191" s="135"/>
      <c r="J191" s="135"/>
      <c r="K191" s="135"/>
      <c r="L191" s="135"/>
      <c r="M191" s="135"/>
      <c r="N191" s="135"/>
      <c r="O191" s="135"/>
    </row>
    <row r="192" spans="1:15" s="152" customFormat="1" x14ac:dyDescent="0.4">
      <c r="A192" s="135"/>
      <c r="B192" s="135"/>
      <c r="C192" s="159"/>
      <c r="D192" s="135"/>
      <c r="E192" s="135"/>
      <c r="F192" s="135"/>
      <c r="G192" s="135"/>
      <c r="H192" s="135"/>
      <c r="I192" s="135"/>
      <c r="J192" s="135"/>
      <c r="K192" s="135"/>
      <c r="L192" s="135"/>
      <c r="M192" s="135"/>
      <c r="N192" s="135"/>
      <c r="O192" s="135"/>
    </row>
    <row r="193" spans="1:15" s="152" customFormat="1" x14ac:dyDescent="0.4">
      <c r="A193" s="135"/>
      <c r="B193" s="135"/>
      <c r="C193" s="159"/>
      <c r="D193" s="135"/>
      <c r="E193" s="135"/>
      <c r="F193" s="135"/>
      <c r="G193" s="135"/>
      <c r="H193" s="135"/>
      <c r="I193" s="135"/>
      <c r="J193" s="135"/>
      <c r="K193" s="135"/>
      <c r="L193" s="135"/>
      <c r="M193" s="135"/>
      <c r="N193" s="135"/>
      <c r="O193" s="135"/>
    </row>
    <row r="194" spans="1:15" s="152" customFormat="1" x14ac:dyDescent="0.4">
      <c r="A194" s="135"/>
      <c r="B194" s="135"/>
      <c r="C194" s="159"/>
      <c r="D194" s="135"/>
      <c r="E194" s="135"/>
      <c r="F194" s="135"/>
      <c r="G194" s="135"/>
      <c r="H194" s="135"/>
      <c r="I194" s="135"/>
      <c r="J194" s="135"/>
      <c r="K194" s="135"/>
      <c r="L194" s="135"/>
      <c r="M194" s="135"/>
      <c r="N194" s="135"/>
      <c r="O194" s="135"/>
    </row>
    <row r="195" spans="1:15" s="152" customFormat="1" x14ac:dyDescent="0.4">
      <c r="A195" s="135"/>
      <c r="B195" s="135"/>
      <c r="C195" s="159"/>
      <c r="D195" s="196"/>
      <c r="E195" s="135"/>
      <c r="F195" s="135"/>
      <c r="G195" s="135"/>
      <c r="H195" s="135"/>
      <c r="I195" s="135"/>
      <c r="J195" s="135"/>
      <c r="K195" s="135"/>
      <c r="L195" s="135"/>
      <c r="M195" s="135"/>
      <c r="N195" s="135"/>
      <c r="O195" s="135"/>
    </row>
    <row r="196" spans="1:15" s="152" customFormat="1" x14ac:dyDescent="0.4">
      <c r="A196" s="135"/>
      <c r="B196" s="135"/>
      <c r="C196" s="159"/>
      <c r="D196" s="9"/>
      <c r="E196" s="135"/>
      <c r="F196" s="135"/>
      <c r="G196" s="135"/>
      <c r="H196" s="135"/>
      <c r="I196" s="135"/>
      <c r="J196" s="135"/>
      <c r="K196" s="135"/>
      <c r="L196" s="135"/>
      <c r="M196" s="135"/>
      <c r="N196" s="135"/>
      <c r="O196" s="135"/>
    </row>
    <row r="197" spans="1:15" s="152" customFormat="1" x14ac:dyDescent="0.4">
      <c r="A197" s="135"/>
      <c r="B197" s="135"/>
      <c r="C197" s="159"/>
      <c r="D197" s="135"/>
      <c r="E197" s="135"/>
      <c r="F197" s="135"/>
      <c r="G197" s="135"/>
      <c r="H197" s="135"/>
      <c r="I197" s="135"/>
      <c r="J197" s="135"/>
      <c r="K197" s="135"/>
      <c r="L197" s="135"/>
      <c r="M197" s="135"/>
      <c r="N197" s="135"/>
      <c r="O197" s="135"/>
    </row>
    <row r="198" spans="1:15" s="152" customFormat="1" x14ac:dyDescent="0.4">
      <c r="A198" s="135"/>
      <c r="B198" s="135"/>
      <c r="C198" s="159"/>
      <c r="D198" s="135"/>
      <c r="E198" s="135"/>
      <c r="F198" s="135"/>
      <c r="G198" s="135"/>
      <c r="H198" s="135"/>
      <c r="I198" s="135"/>
      <c r="J198" s="135"/>
      <c r="K198" s="135"/>
      <c r="L198" s="135"/>
      <c r="M198" s="135"/>
      <c r="N198" s="135"/>
      <c r="O198" s="135"/>
    </row>
    <row r="199" spans="1:15" s="152" customFormat="1" x14ac:dyDescent="0.4">
      <c r="A199" s="135"/>
      <c r="B199" s="135"/>
      <c r="C199" s="197"/>
      <c r="D199" s="190"/>
      <c r="E199" s="135"/>
      <c r="F199" s="135"/>
      <c r="G199" s="135"/>
      <c r="H199" s="135"/>
      <c r="I199" s="135"/>
      <c r="J199" s="135"/>
      <c r="K199" s="135"/>
      <c r="L199" s="135"/>
      <c r="M199" s="135"/>
      <c r="N199" s="135"/>
      <c r="O199" s="135"/>
    </row>
    <row r="200" spans="1:15" s="152" customFormat="1" x14ac:dyDescent="0.4">
      <c r="A200" s="135"/>
      <c r="B200" s="135"/>
      <c r="C200" s="167"/>
      <c r="D200" s="190"/>
      <c r="E200" s="135"/>
      <c r="F200" s="135"/>
      <c r="G200" s="135"/>
      <c r="H200" s="135"/>
      <c r="I200" s="135"/>
      <c r="J200" s="135"/>
      <c r="K200" s="135"/>
      <c r="L200" s="135"/>
      <c r="M200" s="135"/>
      <c r="N200" s="135"/>
      <c r="O200" s="135"/>
    </row>
    <row r="201" spans="1:15" s="152" customFormat="1" x14ac:dyDescent="0.4">
      <c r="A201" s="135"/>
      <c r="B201" s="135"/>
      <c r="C201" s="198"/>
      <c r="D201" s="135"/>
      <c r="E201" s="135"/>
      <c r="F201" s="135"/>
      <c r="G201" s="135"/>
      <c r="H201" s="135"/>
      <c r="I201" s="135"/>
      <c r="J201" s="135"/>
      <c r="K201" s="135"/>
      <c r="L201" s="135"/>
      <c r="M201" s="135"/>
      <c r="N201" s="135"/>
      <c r="O201" s="135"/>
    </row>
    <row r="202" spans="1:15" x14ac:dyDescent="0.4">
      <c r="C202" s="167"/>
    </row>
    <row r="203" spans="1:15" x14ac:dyDescent="0.4">
      <c r="C203" s="199"/>
    </row>
    <row r="204" spans="1:15" x14ac:dyDescent="0.4">
      <c r="C204" s="200"/>
    </row>
    <row r="205" spans="1:15" x14ac:dyDescent="0.4">
      <c r="C205" s="135"/>
    </row>
    <row r="206" spans="1:15" x14ac:dyDescent="0.4">
      <c r="C206" s="201"/>
    </row>
    <row r="207" spans="1:15" x14ac:dyDescent="0.4">
      <c r="C207" s="135"/>
    </row>
    <row r="208" spans="1:15" x14ac:dyDescent="0.4">
      <c r="C208" s="202"/>
    </row>
    <row r="209" spans="3:3" x14ac:dyDescent="0.4">
      <c r="C209" s="135"/>
    </row>
    <row r="210" spans="3:3" x14ac:dyDescent="0.4">
      <c r="C210" s="202"/>
    </row>
    <row r="211" spans="3:3" x14ac:dyDescent="0.4">
      <c r="C211" s="135"/>
    </row>
    <row r="212" spans="3:3" x14ac:dyDescent="0.4">
      <c r="C212" s="201"/>
    </row>
    <row r="213" spans="3:3" x14ac:dyDescent="0.4">
      <c r="C213" s="135"/>
    </row>
    <row r="214" spans="3:3" x14ac:dyDescent="0.4">
      <c r="C214" s="135"/>
    </row>
    <row r="215" spans="3:3" x14ac:dyDescent="0.4">
      <c r="C215" s="135"/>
    </row>
    <row r="216" spans="3:3" x14ac:dyDescent="0.4">
      <c r="C216" s="135"/>
    </row>
    <row r="217" spans="3:3" x14ac:dyDescent="0.4">
      <c r="C217" s="191"/>
    </row>
    <row r="218" spans="3:3" x14ac:dyDescent="0.4">
      <c r="C218" s="135"/>
    </row>
    <row r="219" spans="3:3" x14ac:dyDescent="0.4">
      <c r="C219" s="201"/>
    </row>
    <row r="220" spans="3:3" x14ac:dyDescent="0.4">
      <c r="C220" s="135"/>
    </row>
    <row r="221" spans="3:3" x14ac:dyDescent="0.4">
      <c r="C221" s="135"/>
    </row>
    <row r="222" spans="3:3" x14ac:dyDescent="0.4">
      <c r="C222" s="135"/>
    </row>
    <row r="223" spans="3:3" x14ac:dyDescent="0.4">
      <c r="C223" s="135"/>
    </row>
    <row r="224" spans="3:3" x14ac:dyDescent="0.4">
      <c r="C224" s="135"/>
    </row>
    <row r="225" spans="3:4" x14ac:dyDescent="0.4">
      <c r="C225" s="135"/>
    </row>
    <row r="226" spans="3:4" x14ac:dyDescent="0.4">
      <c r="C226" s="135"/>
    </row>
    <row r="227" spans="3:4" x14ac:dyDescent="0.4">
      <c r="C227" s="135"/>
    </row>
    <row r="228" spans="3:4" x14ac:dyDescent="0.4">
      <c r="C228" s="135"/>
    </row>
    <row r="229" spans="3:4" x14ac:dyDescent="0.4">
      <c r="C229" s="135"/>
      <c r="D229" s="9"/>
    </row>
    <row r="230" spans="3:4" x14ac:dyDescent="0.4">
      <c r="C230" s="135"/>
    </row>
    <row r="231" spans="3:4" x14ac:dyDescent="0.4">
      <c r="C231" s="135"/>
    </row>
    <row r="232" spans="3:4" x14ac:dyDescent="0.4">
      <c r="C232" s="135"/>
    </row>
    <row r="233" spans="3:4" x14ac:dyDescent="0.4">
      <c r="C233" s="135"/>
    </row>
    <row r="234" spans="3:4" x14ac:dyDescent="0.4">
      <c r="C234" s="135"/>
    </row>
    <row r="235" spans="3:4" x14ac:dyDescent="0.4">
      <c r="C235" s="135"/>
    </row>
    <row r="236" spans="3:4" x14ac:dyDescent="0.4">
      <c r="C236" s="135"/>
    </row>
    <row r="237" spans="3:4" x14ac:dyDescent="0.4">
      <c r="C237" s="135"/>
    </row>
    <row r="238" spans="3:4" x14ac:dyDescent="0.4">
      <c r="C238" s="135"/>
    </row>
    <row r="239" spans="3:4" x14ac:dyDescent="0.4">
      <c r="C239" s="135"/>
    </row>
    <row r="240" spans="3:4" x14ac:dyDescent="0.4">
      <c r="C240" s="135"/>
    </row>
    <row r="241" spans="3:3" x14ac:dyDescent="0.4">
      <c r="C241" s="135"/>
    </row>
    <row r="242" spans="3:3" x14ac:dyDescent="0.4">
      <c r="C242" s="135"/>
    </row>
    <row r="243" spans="3:3" x14ac:dyDescent="0.4">
      <c r="C243" s="135"/>
    </row>
    <row r="244" spans="3:3" x14ac:dyDescent="0.4">
      <c r="C244" s="135"/>
    </row>
    <row r="245" spans="3:3" x14ac:dyDescent="0.4">
      <c r="C245" s="135"/>
    </row>
    <row r="246" spans="3:3" x14ac:dyDescent="0.4">
      <c r="C246" s="135"/>
    </row>
  </sheetData>
  <mergeCells count="7">
    <mergeCell ref="G53:H53"/>
    <mergeCell ref="D2:F2"/>
    <mergeCell ref="D3:I3"/>
    <mergeCell ref="D5:F5"/>
    <mergeCell ref="C8:H8"/>
    <mergeCell ref="C10:H10"/>
    <mergeCell ref="E11:H11"/>
  </mergeCells>
  <pageMargins left="0.7" right="0.7" top="0.75" bottom="0.75" header="0.3" footer="0.3"/>
  <pageSetup scale="55" orientation="portrait" horizontalDpi="4294967292"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248"/>
  <sheetViews>
    <sheetView view="pageBreakPreview" topLeftCell="B25" zoomScale="80" zoomScaleNormal="100" zoomScaleSheetLayoutView="80" workbookViewId="0">
      <selection activeCell="D38" sqref="D38:H39"/>
    </sheetView>
  </sheetViews>
  <sheetFormatPr baseColWidth="10" defaultColWidth="9.08984375" defaultRowHeight="18" x14ac:dyDescent="0.4"/>
  <cols>
    <col min="1" max="1" width="6.90625" style="135" hidden="1" customWidth="1"/>
    <col min="2" max="2" width="6.90625" style="135" customWidth="1"/>
    <col min="3" max="3" width="9.6328125" style="203" customWidth="1"/>
    <col min="4" max="4" width="94.08984375" style="135" bestFit="1" customWidth="1"/>
    <col min="5" max="5" width="5" style="135" customWidth="1"/>
    <col min="6" max="6" width="12.08984375" style="135" bestFit="1" customWidth="1"/>
    <col min="7" max="7" width="15.36328125" style="135" bestFit="1" customWidth="1"/>
    <col min="8" max="8" width="18.08984375" style="135" bestFit="1" customWidth="1"/>
    <col min="9" max="9" width="4.1796875" style="135" customWidth="1"/>
    <col min="10" max="10" width="15.36328125" style="135" customWidth="1"/>
    <col min="11" max="16384" width="9.08984375" style="135"/>
  </cols>
  <sheetData>
    <row r="1" spans="1:9" x14ac:dyDescent="0.4">
      <c r="C1" s="135"/>
      <c r="D1" s="203"/>
    </row>
    <row r="2" spans="1:9" s="77" customFormat="1" x14ac:dyDescent="0.4">
      <c r="A2" s="75"/>
      <c r="B2" s="75"/>
      <c r="C2" s="75"/>
      <c r="D2" s="76"/>
      <c r="E2" s="9"/>
      <c r="F2" s="9"/>
      <c r="G2" s="9"/>
      <c r="H2" s="9"/>
      <c r="I2" s="9"/>
    </row>
    <row r="3" spans="1:9" s="77" customFormat="1" x14ac:dyDescent="0.4">
      <c r="A3" s="75"/>
      <c r="B3" s="75"/>
      <c r="C3" s="4"/>
      <c r="D3" s="440" t="s">
        <v>24</v>
      </c>
      <c r="E3" s="440"/>
      <c r="F3" s="440"/>
      <c r="G3" s="2"/>
      <c r="H3" s="4"/>
      <c r="I3" s="4"/>
    </row>
    <row r="4" spans="1:9" s="77" customFormat="1" x14ac:dyDescent="0.4">
      <c r="A4" s="75"/>
      <c r="B4" s="75"/>
      <c r="C4" s="4"/>
      <c r="D4" s="441" t="s">
        <v>38</v>
      </c>
      <c r="E4" s="441"/>
      <c r="F4" s="441"/>
      <c r="G4" s="441"/>
      <c r="H4" s="441"/>
      <c r="I4" s="441"/>
    </row>
    <row r="5" spans="1:9" s="77" customFormat="1" x14ac:dyDescent="0.4">
      <c r="A5" s="75"/>
      <c r="B5" s="75"/>
      <c r="C5" s="4"/>
      <c r="D5" s="4" t="s">
        <v>69</v>
      </c>
      <c r="E5" s="1"/>
      <c r="F5" s="1"/>
      <c r="G5" s="2"/>
      <c r="H5" s="9"/>
      <c r="I5" s="9"/>
    </row>
    <row r="6" spans="1:9" s="77" customFormat="1" x14ac:dyDescent="0.4">
      <c r="A6" s="75"/>
      <c r="B6" s="75"/>
      <c r="C6" s="4"/>
      <c r="D6" s="442" t="s">
        <v>55</v>
      </c>
      <c r="E6" s="442"/>
      <c r="F6" s="442"/>
      <c r="G6" s="2"/>
      <c r="H6" s="2"/>
      <c r="I6" s="2"/>
    </row>
    <row r="7" spans="1:9" s="77" customFormat="1" x14ac:dyDescent="0.4">
      <c r="C7" s="4"/>
      <c r="D7" s="2"/>
      <c r="E7" s="3"/>
      <c r="F7" s="2"/>
      <c r="G7" s="2"/>
      <c r="H7" s="2"/>
    </row>
    <row r="8" spans="1:9" s="77" customFormat="1" x14ac:dyDescent="0.4">
      <c r="C8" s="4"/>
      <c r="D8" s="2"/>
      <c r="E8" s="3"/>
      <c r="F8" s="2"/>
      <c r="G8" s="2"/>
      <c r="H8" s="2"/>
    </row>
    <row r="9" spans="1:9" s="77" customFormat="1" x14ac:dyDescent="0.4">
      <c r="C9" s="443" t="s">
        <v>68</v>
      </c>
      <c r="D9" s="443"/>
      <c r="E9" s="443"/>
      <c r="F9" s="443"/>
      <c r="G9" s="443"/>
      <c r="H9" s="443"/>
    </row>
    <row r="10" spans="1:9" s="77" customFormat="1" x14ac:dyDescent="0.4">
      <c r="C10" s="79"/>
      <c r="D10" s="80"/>
      <c r="E10" s="81"/>
      <c r="F10" s="82"/>
      <c r="G10" s="82"/>
      <c r="H10" s="82"/>
    </row>
    <row r="11" spans="1:9" s="77" customFormat="1" x14ac:dyDescent="0.4">
      <c r="C11" s="444" t="s">
        <v>35</v>
      </c>
      <c r="D11" s="445"/>
      <c r="E11" s="445"/>
      <c r="F11" s="445"/>
      <c r="G11" s="445"/>
      <c r="H11" s="446"/>
    </row>
    <row r="12" spans="1:9" s="77" customFormat="1" ht="18.75" customHeight="1" x14ac:dyDescent="0.4">
      <c r="C12" s="83"/>
      <c r="D12" s="84"/>
      <c r="E12" s="439" t="s">
        <v>26</v>
      </c>
      <c r="F12" s="439"/>
      <c r="G12" s="439"/>
      <c r="H12" s="439"/>
    </row>
    <row r="13" spans="1:9" s="77" customFormat="1" x14ac:dyDescent="0.4">
      <c r="A13" s="75"/>
      <c r="B13" s="75"/>
      <c r="C13" s="21" t="s">
        <v>0</v>
      </c>
      <c r="D13" s="85" t="s">
        <v>42</v>
      </c>
      <c r="E13" s="21" t="s">
        <v>47</v>
      </c>
      <c r="F13" s="31" t="s">
        <v>46</v>
      </c>
      <c r="G13" s="23" t="s">
        <v>48</v>
      </c>
      <c r="H13" s="23" t="s">
        <v>2</v>
      </c>
    </row>
    <row r="14" spans="1:9" s="77" customFormat="1" x14ac:dyDescent="0.4">
      <c r="A14" s="75"/>
      <c r="B14" s="75"/>
      <c r="C14" s="24"/>
      <c r="D14" s="86"/>
      <c r="E14" s="87"/>
      <c r="F14" s="88"/>
      <c r="G14" s="88"/>
      <c r="H14" s="89"/>
      <c r="I14" s="90"/>
    </row>
    <row r="15" spans="1:9" s="75" customFormat="1" x14ac:dyDescent="0.4">
      <c r="A15" s="77"/>
      <c r="B15" s="77"/>
      <c r="C15" s="91">
        <v>1</v>
      </c>
      <c r="D15" s="205" t="s">
        <v>28</v>
      </c>
      <c r="E15" s="206"/>
      <c r="F15" s="93"/>
      <c r="G15" s="94"/>
      <c r="H15" s="95"/>
    </row>
    <row r="16" spans="1:9" s="75" customFormat="1" x14ac:dyDescent="0.4">
      <c r="A16" s="77"/>
      <c r="B16" s="77"/>
      <c r="C16" s="96">
        <v>1.1000000000000001</v>
      </c>
      <c r="D16" s="97" t="s">
        <v>36</v>
      </c>
      <c r="E16" s="51" t="s">
        <v>9</v>
      </c>
      <c r="F16" s="48">
        <v>156.68</v>
      </c>
      <c r="G16" s="48">
        <v>70</v>
      </c>
      <c r="H16" s="98">
        <f>F16*G16</f>
        <v>10967.6</v>
      </c>
    </row>
    <row r="17" spans="3:8" s="77" customFormat="1" x14ac:dyDescent="0.4">
      <c r="C17" s="99"/>
      <c r="D17" s="60" t="s">
        <v>8</v>
      </c>
      <c r="E17" s="100"/>
      <c r="F17" s="101"/>
      <c r="G17" s="102"/>
      <c r="H17" s="103">
        <f>H16</f>
        <v>10967.6</v>
      </c>
    </row>
    <row r="18" spans="3:8" s="77" customFormat="1" x14ac:dyDescent="0.4">
      <c r="C18" s="104"/>
      <c r="D18" s="105"/>
      <c r="E18" s="56"/>
      <c r="F18" s="57"/>
      <c r="G18" s="57"/>
      <c r="H18" s="106"/>
    </row>
    <row r="19" spans="3:8" s="77" customFormat="1" x14ac:dyDescent="0.4">
      <c r="C19" s="107">
        <v>2</v>
      </c>
      <c r="D19" s="92" t="s">
        <v>30</v>
      </c>
      <c r="E19" s="108"/>
      <c r="F19" s="109"/>
      <c r="G19" s="109"/>
      <c r="H19" s="102"/>
    </row>
    <row r="20" spans="3:8" s="77" customFormat="1" x14ac:dyDescent="0.4">
      <c r="C20" s="207">
        <v>2.1</v>
      </c>
      <c r="D20" s="110" t="s">
        <v>11</v>
      </c>
      <c r="E20" s="51" t="s">
        <v>9</v>
      </c>
      <c r="F20" s="48">
        <v>193.00800000000001</v>
      </c>
      <c r="G20" s="48">
        <v>150</v>
      </c>
      <c r="H20" s="49">
        <f t="shared" ref="H20:H25" si="0">F20*G20</f>
        <v>28951.200000000001</v>
      </c>
    </row>
    <row r="21" spans="3:8" s="77" customFormat="1" x14ac:dyDescent="0.4">
      <c r="C21" s="208">
        <v>2.2000000000000002</v>
      </c>
      <c r="D21" s="111" t="s">
        <v>29</v>
      </c>
      <c r="E21" s="51" t="s">
        <v>12</v>
      </c>
      <c r="F21" s="112">
        <v>27.053000000000001</v>
      </c>
      <c r="G21" s="112">
        <v>250</v>
      </c>
      <c r="H21" s="113">
        <f t="shared" si="0"/>
        <v>6763.25</v>
      </c>
    </row>
    <row r="22" spans="3:8" s="77" customFormat="1" x14ac:dyDescent="0.4">
      <c r="C22" s="207">
        <v>2.2999999999999998</v>
      </c>
      <c r="D22" s="114" t="s">
        <v>13</v>
      </c>
      <c r="E22" s="115" t="s">
        <v>9</v>
      </c>
      <c r="F22" s="116">
        <v>25.39</v>
      </c>
      <c r="G22" s="116">
        <v>120</v>
      </c>
      <c r="H22" s="117">
        <f t="shared" si="0"/>
        <v>3046.8</v>
      </c>
    </row>
    <row r="23" spans="3:8" s="77" customFormat="1" x14ac:dyDescent="0.4">
      <c r="C23" s="209">
        <v>2.4</v>
      </c>
      <c r="D23" s="118" t="s">
        <v>14</v>
      </c>
      <c r="E23" s="51" t="s">
        <v>9</v>
      </c>
      <c r="F23" s="48">
        <v>193.01</v>
      </c>
      <c r="G23" s="116">
        <v>120</v>
      </c>
      <c r="H23" s="120">
        <f t="shared" si="0"/>
        <v>23161.199999999997</v>
      </c>
    </row>
    <row r="24" spans="3:8" s="77" customFormat="1" ht="36" x14ac:dyDescent="0.4">
      <c r="C24" s="208">
        <v>2.5</v>
      </c>
      <c r="D24" s="121" t="s">
        <v>43</v>
      </c>
      <c r="E24" s="115" t="s">
        <v>12</v>
      </c>
      <c r="F24" s="216">
        <v>17.899999999999999</v>
      </c>
      <c r="G24" s="216">
        <v>1050</v>
      </c>
      <c r="H24" s="217">
        <f t="shared" si="0"/>
        <v>18795</v>
      </c>
    </row>
    <row r="25" spans="3:8" s="77" customFormat="1" ht="36" x14ac:dyDescent="0.4">
      <c r="C25" s="207">
        <v>2.7</v>
      </c>
      <c r="D25" s="204" t="s">
        <v>44</v>
      </c>
      <c r="E25" s="119" t="s">
        <v>12</v>
      </c>
      <c r="F25" s="130">
        <v>20.3</v>
      </c>
      <c r="G25" s="130">
        <v>1050</v>
      </c>
      <c r="H25" s="58">
        <f t="shared" si="0"/>
        <v>21315</v>
      </c>
    </row>
    <row r="26" spans="3:8" s="77" customFormat="1" x14ac:dyDescent="0.4">
      <c r="C26" s="99"/>
      <c r="D26" s="60" t="s">
        <v>10</v>
      </c>
      <c r="E26" s="100"/>
      <c r="F26" s="101"/>
      <c r="G26" s="102"/>
      <c r="H26" s="122">
        <f>SUM(H20:H25)</f>
        <v>102032.45</v>
      </c>
    </row>
    <row r="27" spans="3:8" s="77" customFormat="1" x14ac:dyDescent="0.4">
      <c r="C27" s="104"/>
      <c r="D27" s="123"/>
      <c r="E27" s="124"/>
      <c r="F27" s="57"/>
      <c r="G27" s="125"/>
      <c r="H27" s="106"/>
    </row>
    <row r="28" spans="3:8" s="77" customFormat="1" x14ac:dyDescent="0.4">
      <c r="C28" s="126">
        <v>3</v>
      </c>
      <c r="D28" s="92" t="s">
        <v>31</v>
      </c>
      <c r="E28" s="127"/>
      <c r="F28" s="109"/>
      <c r="G28" s="48"/>
      <c r="H28" s="102"/>
    </row>
    <row r="29" spans="3:8" s="77" customFormat="1" ht="36" x14ac:dyDescent="0.4">
      <c r="C29" s="129">
        <v>3.1</v>
      </c>
      <c r="D29" s="110" t="s">
        <v>45</v>
      </c>
      <c r="E29" s="51" t="s">
        <v>12</v>
      </c>
      <c r="F29" s="109">
        <v>11</v>
      </c>
      <c r="G29" s="109">
        <v>5000</v>
      </c>
      <c r="H29" s="102">
        <f>F29*G29</f>
        <v>55000</v>
      </c>
    </row>
    <row r="30" spans="3:8" s="77" customFormat="1" ht="54" x14ac:dyDescent="0.4">
      <c r="C30" s="129">
        <v>3.2</v>
      </c>
      <c r="D30" s="118" t="s">
        <v>57</v>
      </c>
      <c r="E30" s="51" t="s">
        <v>12</v>
      </c>
      <c r="F30" s="109">
        <v>20.399999999999999</v>
      </c>
      <c r="G30" s="109">
        <v>5000</v>
      </c>
      <c r="H30" s="131">
        <f>F30*G30</f>
        <v>102000</v>
      </c>
    </row>
    <row r="31" spans="3:8" s="77" customFormat="1" x14ac:dyDescent="0.4">
      <c r="C31" s="133"/>
      <c r="D31" s="60" t="s">
        <v>15</v>
      </c>
      <c r="E31" s="140"/>
      <c r="F31" s="101"/>
      <c r="G31" s="102"/>
      <c r="H31" s="122">
        <f>H30+H29</f>
        <v>157000</v>
      </c>
    </row>
    <row r="32" spans="3:8" s="77" customFormat="1" x14ac:dyDescent="0.4">
      <c r="C32" s="104"/>
      <c r="D32" s="123"/>
      <c r="E32" s="56"/>
      <c r="F32" s="125"/>
      <c r="G32" s="57"/>
      <c r="H32" s="98"/>
    </row>
    <row r="33" spans="1:15" x14ac:dyDescent="0.4">
      <c r="C33" s="107">
        <v>4</v>
      </c>
      <c r="D33" s="92" t="s">
        <v>32</v>
      </c>
      <c r="E33" s="134"/>
      <c r="F33" s="48"/>
      <c r="G33" s="48"/>
      <c r="H33" s="49"/>
    </row>
    <row r="34" spans="1:15" ht="36" x14ac:dyDescent="0.4">
      <c r="C34" s="210">
        <v>4.0999999999999996</v>
      </c>
      <c r="D34" s="136" t="s">
        <v>21</v>
      </c>
      <c r="E34" s="128" t="s">
        <v>9</v>
      </c>
      <c r="F34" s="137">
        <v>47.4</v>
      </c>
      <c r="G34" s="48">
        <v>750</v>
      </c>
      <c r="H34" s="138">
        <f>G34*F34</f>
        <v>35550</v>
      </c>
    </row>
    <row r="35" spans="1:15" x14ac:dyDescent="0.4">
      <c r="C35" s="104"/>
      <c r="D35" s="60" t="s">
        <v>16</v>
      </c>
      <c r="E35" s="100"/>
      <c r="F35" s="101"/>
      <c r="G35" s="57"/>
      <c r="H35" s="103">
        <f>H34</f>
        <v>35550</v>
      </c>
    </row>
    <row r="36" spans="1:15" x14ac:dyDescent="0.4">
      <c r="C36" s="104"/>
      <c r="D36" s="139"/>
      <c r="E36" s="56"/>
      <c r="F36" s="125"/>
      <c r="G36" s="57"/>
      <c r="H36" s="106"/>
    </row>
    <row r="37" spans="1:15" x14ac:dyDescent="0.4">
      <c r="C37" s="153">
        <v>5</v>
      </c>
      <c r="D37" s="92" t="s">
        <v>33</v>
      </c>
      <c r="E37" s="211"/>
      <c r="F37" s="212"/>
      <c r="G37" s="132"/>
      <c r="H37" s="213"/>
    </row>
    <row r="38" spans="1:15" ht="54" x14ac:dyDescent="0.4">
      <c r="C38" s="142"/>
      <c r="D38" s="143" t="s">
        <v>23</v>
      </c>
      <c r="E38" s="144"/>
      <c r="F38" s="132"/>
      <c r="G38" s="132"/>
      <c r="H38" s="141"/>
    </row>
    <row r="39" spans="1:15" ht="36" x14ac:dyDescent="0.4">
      <c r="C39" s="214">
        <v>5.0999999999999996</v>
      </c>
      <c r="D39" s="145" t="s">
        <v>22</v>
      </c>
      <c r="E39" s="144" t="s">
        <v>9</v>
      </c>
      <c r="F39" s="132">
        <v>64.400000000000006</v>
      </c>
      <c r="G39" s="132">
        <v>320</v>
      </c>
      <c r="H39" s="141">
        <f>G39*F39</f>
        <v>20608</v>
      </c>
    </row>
    <row r="40" spans="1:15" x14ac:dyDescent="0.4">
      <c r="C40" s="146"/>
      <c r="D40" s="147" t="s">
        <v>34</v>
      </c>
      <c r="E40" s="148"/>
      <c r="F40" s="149"/>
      <c r="G40" s="149"/>
      <c r="H40" s="150">
        <f>H39</f>
        <v>20608</v>
      </c>
    </row>
    <row r="41" spans="1:15" s="152" customFormat="1" x14ac:dyDescent="0.4">
      <c r="A41" s="135"/>
      <c r="B41" s="135"/>
      <c r="C41" s="156"/>
      <c r="D41" s="157"/>
      <c r="E41" s="158"/>
      <c r="F41" s="159"/>
      <c r="G41" s="160"/>
      <c r="H41" s="154"/>
      <c r="I41" s="135"/>
      <c r="J41" s="135"/>
      <c r="K41" s="135"/>
      <c r="L41" s="135"/>
      <c r="M41" s="135"/>
      <c r="N41" s="135"/>
      <c r="O41" s="135"/>
    </row>
    <row r="42" spans="1:15" s="152" customFormat="1" x14ac:dyDescent="0.4">
      <c r="A42" s="135"/>
      <c r="B42" s="135"/>
      <c r="C42" s="156"/>
      <c r="D42" s="157"/>
      <c r="E42" s="158"/>
      <c r="F42" s="159"/>
      <c r="G42" s="159"/>
      <c r="H42" s="154"/>
      <c r="I42" s="135"/>
      <c r="J42" s="135"/>
      <c r="K42" s="135"/>
      <c r="L42" s="135"/>
      <c r="M42" s="135"/>
      <c r="N42" s="135"/>
      <c r="O42" s="135"/>
    </row>
    <row r="43" spans="1:15" s="152" customFormat="1" x14ac:dyDescent="0.4">
      <c r="A43" s="135"/>
      <c r="B43" s="135"/>
      <c r="C43" s="161"/>
      <c r="D43" s="147" t="s">
        <v>18</v>
      </c>
      <c r="E43" s="162"/>
      <c r="F43" s="163"/>
      <c r="G43" s="164"/>
      <c r="H43" s="165">
        <f>H40+H35+H31+H26+H17</f>
        <v>326158.05</v>
      </c>
      <c r="I43" s="135"/>
      <c r="J43" s="135"/>
      <c r="K43" s="135"/>
      <c r="L43" s="135"/>
      <c r="M43" s="135"/>
      <c r="N43" s="135"/>
      <c r="O43" s="135"/>
    </row>
    <row r="44" spans="1:15" s="152" customFormat="1" x14ac:dyDescent="0.4">
      <c r="A44" s="135"/>
      <c r="B44" s="135"/>
      <c r="C44" s="166"/>
      <c r="D44" s="151"/>
      <c r="E44" s="2"/>
      <c r="F44" s="167"/>
      <c r="G44" s="167"/>
      <c r="H44" s="168"/>
      <c r="I44" s="135"/>
      <c r="J44" s="135"/>
      <c r="K44" s="135"/>
      <c r="L44" s="135"/>
      <c r="M44" s="135"/>
      <c r="N44" s="135"/>
      <c r="O44" s="135"/>
    </row>
    <row r="45" spans="1:15" s="152" customFormat="1" x14ac:dyDescent="0.4">
      <c r="A45" s="135"/>
      <c r="B45" s="135"/>
      <c r="C45" s="169"/>
      <c r="D45" s="170" t="s">
        <v>37</v>
      </c>
      <c r="E45" s="2"/>
      <c r="F45" s="167"/>
      <c r="G45" s="171"/>
      <c r="H45" s="155">
        <f>SUM(H43+0)</f>
        <v>326158.05</v>
      </c>
      <c r="I45" s="135"/>
      <c r="J45" s="135"/>
      <c r="K45" s="135"/>
      <c r="L45" s="135"/>
      <c r="M45" s="135"/>
      <c r="N45" s="135"/>
      <c r="O45" s="135"/>
    </row>
    <row r="46" spans="1:15" s="152" customFormat="1" x14ac:dyDescent="0.4">
      <c r="A46" s="135"/>
      <c r="B46" s="135"/>
      <c r="C46" s="169"/>
      <c r="D46" s="172"/>
      <c r="E46" s="158"/>
      <c r="F46" s="158"/>
      <c r="G46" s="158"/>
      <c r="H46" s="173"/>
      <c r="I46" s="135"/>
      <c r="J46" s="135"/>
      <c r="K46" s="135"/>
      <c r="L46" s="135"/>
      <c r="M46" s="135"/>
      <c r="N46" s="135"/>
      <c r="O46" s="135"/>
    </row>
    <row r="47" spans="1:15" s="152" customFormat="1" x14ac:dyDescent="0.4">
      <c r="A47" s="135"/>
      <c r="B47" s="135"/>
      <c r="C47" s="169"/>
      <c r="D47" s="172"/>
      <c r="E47" s="158"/>
      <c r="F47" s="158"/>
      <c r="G47" s="158"/>
      <c r="H47" s="173"/>
      <c r="I47" s="135"/>
      <c r="J47" s="135"/>
      <c r="K47" s="135"/>
      <c r="L47" s="135"/>
      <c r="M47" s="135"/>
      <c r="N47" s="135"/>
      <c r="O47" s="135"/>
    </row>
    <row r="48" spans="1:15" s="152" customFormat="1" x14ac:dyDescent="0.4">
      <c r="A48" s="135"/>
      <c r="B48" s="135"/>
      <c r="C48" s="74"/>
      <c r="D48" s="170" t="s">
        <v>19</v>
      </c>
      <c r="E48" s="158"/>
      <c r="F48" s="159"/>
      <c r="G48" s="462">
        <f>SUM(H45+0)</f>
        <v>326158.05</v>
      </c>
      <c r="H48" s="463"/>
      <c r="I48" s="135"/>
      <c r="J48" s="135"/>
      <c r="K48" s="135"/>
      <c r="L48" s="135"/>
      <c r="M48" s="135"/>
      <c r="N48" s="135"/>
      <c r="O48" s="135"/>
    </row>
    <row r="49" spans="1:15" s="152" customFormat="1" x14ac:dyDescent="0.4">
      <c r="A49" s="135"/>
      <c r="B49" s="135"/>
      <c r="C49" s="74"/>
      <c r="D49" s="170"/>
      <c r="E49" s="158"/>
      <c r="F49" s="159"/>
      <c r="G49" s="159"/>
      <c r="H49" s="154"/>
      <c r="I49" s="135"/>
      <c r="J49" s="135"/>
      <c r="K49" s="135"/>
      <c r="L49" s="135"/>
      <c r="M49" s="135"/>
      <c r="N49" s="135"/>
      <c r="O49" s="135"/>
    </row>
    <row r="50" spans="1:15" s="152" customFormat="1" x14ac:dyDescent="0.4">
      <c r="A50" s="135"/>
      <c r="B50" s="135"/>
      <c r="C50" s="166"/>
      <c r="D50" s="170" t="s">
        <v>58</v>
      </c>
      <c r="E50" s="158"/>
      <c r="F50" s="159"/>
      <c r="G50" s="159"/>
      <c r="H50" s="175">
        <f>G48*0.16</f>
        <v>52185.288</v>
      </c>
      <c r="I50" s="135"/>
      <c r="J50" s="135"/>
      <c r="K50" s="135"/>
      <c r="L50" s="135"/>
      <c r="M50" s="135"/>
      <c r="N50" s="135"/>
      <c r="O50" s="135"/>
    </row>
    <row r="51" spans="1:15" s="152" customFormat="1" x14ac:dyDescent="0.4">
      <c r="A51" s="135"/>
      <c r="B51" s="135"/>
      <c r="C51" s="176"/>
      <c r="D51" s="177" t="s">
        <v>20</v>
      </c>
      <c r="E51" s="178"/>
      <c r="F51" s="179"/>
      <c r="H51" s="397">
        <f>SUM(G48+H49+H50)</f>
        <v>378343.33799999999</v>
      </c>
      <c r="I51" s="135"/>
      <c r="J51" s="135"/>
      <c r="K51" s="135"/>
      <c r="L51" s="135"/>
      <c r="M51" s="135"/>
      <c r="N51" s="135"/>
      <c r="O51" s="135"/>
    </row>
    <row r="52" spans="1:15" s="152" customFormat="1" x14ac:dyDescent="0.4">
      <c r="A52" s="135"/>
      <c r="B52" s="135"/>
      <c r="C52" s="6"/>
      <c r="D52" s="180"/>
      <c r="E52" s="158"/>
      <c r="F52" s="159"/>
      <c r="G52" s="159"/>
      <c r="H52" s="171"/>
      <c r="I52" s="135"/>
      <c r="J52" s="135"/>
      <c r="K52" s="135"/>
      <c r="L52" s="135"/>
      <c r="M52" s="135"/>
      <c r="N52" s="135"/>
      <c r="O52" s="135"/>
    </row>
    <row r="53" spans="1:15" s="152" customFormat="1" x14ac:dyDescent="0.4">
      <c r="A53" s="135"/>
      <c r="B53" s="135"/>
      <c r="C53" s="6"/>
      <c r="D53" s="181"/>
      <c r="E53" s="135"/>
      <c r="F53" s="135"/>
      <c r="G53" s="135"/>
      <c r="H53" s="135"/>
      <c r="I53" s="135"/>
      <c r="J53" s="135"/>
      <c r="K53" s="135"/>
      <c r="L53" s="135"/>
      <c r="M53" s="135"/>
      <c r="N53" s="135"/>
      <c r="O53" s="135"/>
    </row>
    <row r="54" spans="1:15" s="152" customFormat="1" x14ac:dyDescent="0.4">
      <c r="A54" s="135"/>
      <c r="B54" s="135"/>
      <c r="C54" s="174"/>
      <c r="D54" s="181"/>
      <c r="E54" s="135"/>
      <c r="F54" s="135"/>
      <c r="G54" s="182"/>
      <c r="H54" s="135"/>
      <c r="I54" s="135"/>
      <c r="J54" s="135"/>
      <c r="K54" s="135"/>
      <c r="L54" s="135"/>
      <c r="M54" s="135"/>
      <c r="N54" s="135"/>
      <c r="O54" s="135"/>
    </row>
    <row r="55" spans="1:15" s="152" customFormat="1" x14ac:dyDescent="0.4">
      <c r="A55" s="135"/>
      <c r="B55" s="135"/>
      <c r="C55" s="171"/>
      <c r="D55" s="181"/>
      <c r="E55" s="135"/>
      <c r="F55" s="135"/>
      <c r="G55" s="182"/>
      <c r="H55" s="135"/>
      <c r="I55" s="135"/>
      <c r="J55" s="135"/>
      <c r="K55" s="415"/>
      <c r="L55" s="135"/>
      <c r="M55" s="135"/>
      <c r="N55" s="135"/>
      <c r="O55" s="135"/>
    </row>
    <row r="56" spans="1:15" s="152" customFormat="1" x14ac:dyDescent="0.4">
      <c r="A56" s="135"/>
      <c r="B56" s="135"/>
      <c r="C56" s="174"/>
      <c r="D56" s="181"/>
      <c r="E56" s="135"/>
      <c r="F56" s="135"/>
      <c r="G56" s="135"/>
      <c r="H56" s="135"/>
      <c r="I56" s="135"/>
      <c r="J56" s="135"/>
      <c r="K56" s="135"/>
      <c r="L56" s="135"/>
      <c r="M56" s="135"/>
      <c r="N56" s="135"/>
      <c r="O56" s="135"/>
    </row>
    <row r="57" spans="1:15" s="152" customFormat="1" x14ac:dyDescent="0.4">
      <c r="A57" s="135"/>
      <c r="B57" s="135"/>
      <c r="C57" s="171"/>
      <c r="D57" s="181"/>
      <c r="E57" s="135"/>
      <c r="F57" s="135"/>
      <c r="G57" s="135"/>
      <c r="H57" s="135"/>
      <c r="I57" s="135"/>
      <c r="J57" s="135"/>
      <c r="K57" s="135"/>
      <c r="L57" s="135"/>
      <c r="M57" s="135"/>
      <c r="N57" s="135"/>
      <c r="O57" s="135"/>
    </row>
    <row r="58" spans="1:15" s="152" customFormat="1" x14ac:dyDescent="0.4">
      <c r="A58" s="135"/>
      <c r="B58" s="135"/>
      <c r="C58" s="171"/>
      <c r="D58" s="181"/>
      <c r="E58" s="181"/>
      <c r="F58" s="135"/>
      <c r="G58" s="135"/>
      <c r="H58" s="135"/>
      <c r="I58" s="135"/>
      <c r="J58" s="135"/>
      <c r="K58" s="135"/>
      <c r="L58" s="135"/>
      <c r="M58" s="135"/>
      <c r="N58" s="135"/>
      <c r="O58" s="135"/>
    </row>
    <row r="59" spans="1:15" s="152" customFormat="1" x14ac:dyDescent="0.4">
      <c r="A59" s="135"/>
      <c r="B59" s="135"/>
      <c r="C59" s="171"/>
      <c r="D59" s="181"/>
      <c r="E59" s="183"/>
      <c r="F59" s="135"/>
      <c r="G59" s="215"/>
      <c r="H59" s="135"/>
      <c r="I59" s="135"/>
      <c r="J59" s="135"/>
      <c r="K59" s="135"/>
      <c r="L59" s="135"/>
      <c r="M59" s="135"/>
      <c r="N59" s="135"/>
      <c r="O59" s="135"/>
    </row>
    <row r="60" spans="1:15" s="152" customFormat="1" x14ac:dyDescent="0.4">
      <c r="A60" s="135"/>
      <c r="B60" s="135"/>
      <c r="C60" s="184"/>
      <c r="D60" s="181"/>
      <c r="E60" s="135"/>
      <c r="F60" s="135"/>
      <c r="G60" s="135"/>
      <c r="H60" s="135"/>
      <c r="I60" s="135"/>
      <c r="J60" s="135"/>
      <c r="K60" s="135"/>
      <c r="L60" s="135"/>
      <c r="M60" s="135"/>
      <c r="N60" s="135"/>
      <c r="O60" s="135"/>
    </row>
    <row r="61" spans="1:15" s="152" customFormat="1" x14ac:dyDescent="0.4">
      <c r="A61" s="135"/>
      <c r="B61" s="135"/>
      <c r="C61" s="184"/>
      <c r="D61" s="185"/>
      <c r="E61" s="135"/>
      <c r="F61" s="135"/>
      <c r="G61" s="135"/>
      <c r="H61" s="135"/>
      <c r="I61" s="135"/>
      <c r="J61" s="135"/>
      <c r="K61" s="135"/>
      <c r="L61" s="135"/>
      <c r="M61" s="135"/>
      <c r="N61" s="135"/>
      <c r="O61" s="135"/>
    </row>
    <row r="62" spans="1:15" s="152" customFormat="1" x14ac:dyDescent="0.4">
      <c r="A62" s="135"/>
      <c r="B62" s="135"/>
      <c r="C62" s="186"/>
      <c r="D62" s="181"/>
      <c r="E62" s="135"/>
      <c r="F62" s="135"/>
      <c r="G62" s="135"/>
      <c r="H62" s="135"/>
      <c r="I62" s="135"/>
      <c r="J62" s="135"/>
      <c r="K62" s="135"/>
      <c r="L62" s="135"/>
      <c r="M62" s="135"/>
      <c r="N62" s="135"/>
      <c r="O62" s="135"/>
    </row>
    <row r="63" spans="1:15" s="152" customFormat="1" x14ac:dyDescent="0.4">
      <c r="A63" s="135"/>
      <c r="B63" s="135"/>
      <c r="C63" s="186"/>
      <c r="D63" s="181"/>
      <c r="E63" s="135"/>
      <c r="F63" s="135"/>
      <c r="G63" s="135"/>
      <c r="H63" s="135"/>
      <c r="I63" s="135"/>
      <c r="J63" s="135"/>
      <c r="K63" s="135"/>
      <c r="L63" s="135"/>
      <c r="M63" s="135"/>
      <c r="N63" s="135"/>
      <c r="O63" s="135"/>
    </row>
    <row r="64" spans="1:15" s="152" customFormat="1" x14ac:dyDescent="0.4">
      <c r="A64" s="135"/>
      <c r="B64" s="135"/>
      <c r="C64" s="186"/>
      <c r="D64" s="181"/>
      <c r="E64" s="135"/>
      <c r="F64" s="135"/>
      <c r="G64" s="135"/>
      <c r="H64" s="135"/>
      <c r="I64" s="135"/>
      <c r="J64" s="135"/>
      <c r="K64" s="135"/>
      <c r="L64" s="135"/>
      <c r="M64" s="135"/>
      <c r="N64" s="135"/>
      <c r="O64" s="135"/>
    </row>
    <row r="65" spans="1:15" s="152" customFormat="1" x14ac:dyDescent="0.4">
      <c r="A65" s="135"/>
      <c r="B65" s="135"/>
      <c r="C65" s="186"/>
      <c r="D65" s="185"/>
      <c r="E65" s="135"/>
      <c r="F65" s="135"/>
      <c r="G65" s="135"/>
      <c r="H65" s="135"/>
      <c r="I65" s="135"/>
      <c r="J65" s="135"/>
      <c r="K65" s="135"/>
      <c r="L65" s="135"/>
      <c r="M65" s="135"/>
      <c r="N65" s="135"/>
      <c r="O65" s="135"/>
    </row>
    <row r="66" spans="1:15" s="152" customFormat="1" x14ac:dyDescent="0.4">
      <c r="A66" s="135"/>
      <c r="B66" s="135"/>
      <c r="C66" s="186"/>
      <c r="D66" s="181"/>
      <c r="E66" s="135"/>
      <c r="F66" s="135"/>
      <c r="G66" s="135"/>
      <c r="H66" s="135"/>
      <c r="I66" s="135"/>
      <c r="J66" s="135"/>
      <c r="K66" s="135"/>
      <c r="L66" s="135"/>
      <c r="M66" s="135"/>
      <c r="N66" s="135"/>
      <c r="O66" s="135"/>
    </row>
    <row r="67" spans="1:15" s="152" customFormat="1" x14ac:dyDescent="0.4">
      <c r="A67" s="135"/>
      <c r="B67" s="135"/>
      <c r="C67" s="186"/>
      <c r="D67" s="181"/>
      <c r="E67" s="135"/>
      <c r="F67" s="135"/>
      <c r="G67" s="135"/>
      <c r="H67" s="135"/>
      <c r="I67" s="135"/>
      <c r="J67" s="135"/>
      <c r="K67" s="135"/>
      <c r="L67" s="135"/>
      <c r="M67" s="135"/>
      <c r="N67" s="135"/>
      <c r="O67" s="135"/>
    </row>
    <row r="68" spans="1:15" s="152" customFormat="1" x14ac:dyDescent="0.4">
      <c r="A68" s="135"/>
      <c r="B68" s="135"/>
      <c r="C68" s="186"/>
      <c r="D68" s="181"/>
      <c r="E68" s="135"/>
      <c r="F68" s="135"/>
      <c r="G68" s="135"/>
      <c r="H68" s="135"/>
      <c r="I68" s="135"/>
      <c r="J68" s="135"/>
      <c r="K68" s="135"/>
      <c r="L68" s="135"/>
      <c r="M68" s="135"/>
      <c r="N68" s="135"/>
      <c r="O68" s="135"/>
    </row>
    <row r="69" spans="1:15" s="152" customFormat="1" x14ac:dyDescent="0.4">
      <c r="A69" s="135"/>
      <c r="B69" s="135"/>
      <c r="C69" s="186"/>
      <c r="D69" s="181"/>
      <c r="E69" s="135"/>
      <c r="F69" s="135"/>
      <c r="G69" s="135"/>
      <c r="H69" s="135"/>
      <c r="I69" s="135"/>
      <c r="J69" s="135"/>
      <c r="K69" s="135"/>
      <c r="L69" s="135"/>
      <c r="M69" s="135"/>
      <c r="N69" s="135"/>
      <c r="O69" s="135"/>
    </row>
    <row r="70" spans="1:15" s="152" customFormat="1" x14ac:dyDescent="0.4">
      <c r="A70" s="135"/>
      <c r="B70" s="135"/>
      <c r="C70" s="186"/>
      <c r="D70" s="181"/>
      <c r="E70" s="135"/>
      <c r="F70" s="135"/>
      <c r="G70" s="135"/>
      <c r="H70" s="135"/>
      <c r="I70" s="135"/>
      <c r="J70" s="135"/>
      <c r="K70" s="135"/>
      <c r="L70" s="135"/>
      <c r="M70" s="135"/>
      <c r="N70" s="135"/>
      <c r="O70" s="135"/>
    </row>
    <row r="71" spans="1:15" s="152" customFormat="1" x14ac:dyDescent="0.4">
      <c r="A71" s="135"/>
      <c r="B71" s="135"/>
      <c r="C71" s="186"/>
      <c r="D71" s="181"/>
      <c r="E71" s="135"/>
      <c r="F71" s="135"/>
      <c r="G71" s="135"/>
      <c r="H71" s="135"/>
      <c r="I71" s="135"/>
      <c r="J71" s="135"/>
      <c r="K71" s="135"/>
      <c r="L71" s="135"/>
      <c r="M71" s="135"/>
      <c r="N71" s="135"/>
      <c r="O71" s="135"/>
    </row>
    <row r="72" spans="1:15" s="152" customFormat="1" x14ac:dyDescent="0.4">
      <c r="A72" s="135"/>
      <c r="B72" s="135"/>
      <c r="C72" s="186"/>
      <c r="D72" s="181"/>
      <c r="E72" s="135"/>
      <c r="F72" s="135"/>
      <c r="G72" s="135"/>
      <c r="H72" s="135"/>
      <c r="I72" s="135"/>
      <c r="J72" s="135"/>
      <c r="K72" s="135"/>
      <c r="L72" s="135"/>
      <c r="M72" s="135"/>
      <c r="N72" s="135"/>
      <c r="O72" s="135"/>
    </row>
    <row r="73" spans="1:15" s="152" customFormat="1" x14ac:dyDescent="0.4">
      <c r="A73" s="135"/>
      <c r="B73" s="135"/>
      <c r="C73" s="186"/>
      <c r="D73" s="181"/>
      <c r="E73" s="135"/>
      <c r="F73" s="135"/>
      <c r="G73" s="135"/>
      <c r="H73" s="135"/>
      <c r="I73" s="135"/>
      <c r="J73" s="135"/>
      <c r="K73" s="135"/>
      <c r="L73" s="135"/>
      <c r="M73" s="135"/>
      <c r="N73" s="135"/>
      <c r="O73" s="135"/>
    </row>
    <row r="74" spans="1:15" s="152" customFormat="1" x14ac:dyDescent="0.4">
      <c r="A74" s="135"/>
      <c r="B74" s="135"/>
      <c r="C74" s="186"/>
      <c r="D74" s="185"/>
      <c r="E74" s="135"/>
      <c r="F74" s="135"/>
      <c r="G74" s="135"/>
      <c r="H74" s="135"/>
      <c r="I74" s="135"/>
      <c r="J74" s="135"/>
      <c r="K74" s="135"/>
      <c r="L74" s="135"/>
      <c r="M74" s="135"/>
      <c r="N74" s="135"/>
      <c r="O74" s="135"/>
    </row>
    <row r="75" spans="1:15" s="152" customFormat="1" x14ac:dyDescent="0.4">
      <c r="A75" s="135"/>
      <c r="B75" s="135"/>
      <c r="C75" s="186"/>
      <c r="D75" s="187"/>
      <c r="E75" s="135"/>
      <c r="F75" s="135"/>
      <c r="G75" s="135"/>
      <c r="H75" s="135"/>
      <c r="I75" s="135"/>
      <c r="J75" s="135"/>
      <c r="K75" s="135"/>
      <c r="L75" s="135"/>
      <c r="M75" s="135"/>
      <c r="N75" s="135"/>
      <c r="O75" s="135"/>
    </row>
    <row r="76" spans="1:15" s="152" customFormat="1" x14ac:dyDescent="0.4">
      <c r="A76" s="135"/>
      <c r="B76" s="135"/>
      <c r="C76" s="186"/>
      <c r="D76" s="187"/>
      <c r="E76" s="135"/>
      <c r="F76" s="135"/>
      <c r="G76" s="135"/>
      <c r="H76" s="135"/>
      <c r="I76" s="135"/>
      <c r="J76" s="135"/>
      <c r="K76" s="135"/>
      <c r="L76" s="135"/>
      <c r="M76" s="135"/>
      <c r="N76" s="135"/>
      <c r="O76" s="135"/>
    </row>
    <row r="77" spans="1:15" s="152" customFormat="1" x14ac:dyDescent="0.4">
      <c r="A77" s="135"/>
      <c r="B77" s="135"/>
      <c r="C77" s="186"/>
      <c r="D77" s="188"/>
      <c r="E77" s="135"/>
      <c r="F77" s="135"/>
      <c r="G77" s="135"/>
      <c r="H77" s="135"/>
      <c r="I77" s="135"/>
      <c r="J77" s="135"/>
      <c r="K77" s="135"/>
      <c r="L77" s="135"/>
      <c r="M77" s="135"/>
      <c r="N77" s="135"/>
      <c r="O77" s="135"/>
    </row>
    <row r="78" spans="1:15" s="152" customFormat="1" x14ac:dyDescent="0.4">
      <c r="A78" s="135"/>
      <c r="B78" s="135"/>
      <c r="C78" s="186"/>
      <c r="D78" s="187"/>
      <c r="E78" s="135"/>
      <c r="F78" s="135"/>
      <c r="G78" s="135"/>
      <c r="H78" s="135"/>
      <c r="I78" s="135"/>
      <c r="J78" s="135"/>
      <c r="K78" s="135"/>
      <c r="L78" s="135"/>
      <c r="M78" s="135"/>
      <c r="N78" s="135"/>
      <c r="O78" s="135"/>
    </row>
    <row r="79" spans="1:15" s="152" customFormat="1" x14ac:dyDescent="0.4">
      <c r="A79" s="135"/>
      <c r="B79" s="135"/>
      <c r="C79" s="186"/>
      <c r="D79" s="181"/>
      <c r="E79" s="135"/>
      <c r="F79" s="135"/>
      <c r="G79" s="135"/>
      <c r="H79" s="135"/>
      <c r="I79" s="135"/>
      <c r="J79" s="135"/>
      <c r="K79" s="135"/>
      <c r="L79" s="135"/>
      <c r="M79" s="135"/>
      <c r="N79" s="135"/>
      <c r="O79" s="135"/>
    </row>
    <row r="80" spans="1:15" s="152" customFormat="1" x14ac:dyDescent="0.4">
      <c r="A80" s="135"/>
      <c r="B80" s="135"/>
      <c r="C80" s="186"/>
      <c r="D80" s="181"/>
      <c r="E80" s="135"/>
      <c r="F80" s="135"/>
      <c r="G80" s="135"/>
      <c r="H80" s="135"/>
      <c r="I80" s="135"/>
      <c r="J80" s="135"/>
      <c r="K80" s="135"/>
      <c r="L80" s="135"/>
      <c r="M80" s="135"/>
      <c r="N80" s="135"/>
      <c r="O80" s="135"/>
    </row>
    <row r="81" spans="1:15" s="152" customFormat="1" x14ac:dyDescent="0.4">
      <c r="A81" s="135"/>
      <c r="B81" s="135"/>
      <c r="C81" s="186"/>
      <c r="D81" s="181"/>
      <c r="E81" s="135"/>
      <c r="F81" s="135"/>
      <c r="G81" s="135"/>
      <c r="H81" s="135"/>
      <c r="I81" s="135"/>
      <c r="J81" s="135"/>
      <c r="K81" s="135"/>
      <c r="L81" s="135"/>
      <c r="M81" s="135"/>
      <c r="N81" s="135"/>
      <c r="O81" s="135"/>
    </row>
    <row r="82" spans="1:15" s="152" customFormat="1" x14ac:dyDescent="0.4">
      <c r="A82" s="135"/>
      <c r="B82" s="135"/>
      <c r="C82" s="186"/>
      <c r="D82" s="181"/>
      <c r="E82" s="135"/>
      <c r="F82" s="135"/>
      <c r="G82" s="135"/>
      <c r="H82" s="135"/>
      <c r="I82" s="135"/>
      <c r="J82" s="135"/>
      <c r="K82" s="135"/>
      <c r="L82" s="135"/>
      <c r="M82" s="135"/>
      <c r="N82" s="135"/>
      <c r="O82" s="135"/>
    </row>
    <row r="83" spans="1:15" s="152" customFormat="1" x14ac:dyDescent="0.4">
      <c r="A83" s="135"/>
      <c r="B83" s="135"/>
      <c r="C83" s="186"/>
      <c r="D83" s="181"/>
      <c r="E83" s="135"/>
      <c r="F83" s="135"/>
      <c r="G83" s="135"/>
      <c r="H83" s="135"/>
      <c r="I83" s="135"/>
      <c r="J83" s="135"/>
      <c r="K83" s="135"/>
      <c r="L83" s="135"/>
      <c r="M83" s="135"/>
      <c r="N83" s="135"/>
      <c r="O83" s="135"/>
    </row>
    <row r="84" spans="1:15" s="152" customFormat="1" x14ac:dyDescent="0.4">
      <c r="A84" s="135"/>
      <c r="B84" s="135"/>
      <c r="C84" s="186"/>
      <c r="D84" s="181"/>
      <c r="E84" s="135"/>
      <c r="F84" s="135"/>
      <c r="G84" s="135"/>
      <c r="H84" s="135"/>
      <c r="I84" s="135"/>
      <c r="J84" s="135"/>
      <c r="K84" s="135"/>
      <c r="L84" s="135"/>
      <c r="M84" s="135"/>
      <c r="N84" s="135"/>
      <c r="O84" s="135"/>
    </row>
    <row r="85" spans="1:15" s="152" customFormat="1" x14ac:dyDescent="0.4">
      <c r="A85" s="135"/>
      <c r="B85" s="135"/>
      <c r="C85" s="186"/>
      <c r="D85" s="181"/>
      <c r="E85" s="135"/>
      <c r="F85" s="135"/>
      <c r="G85" s="135"/>
      <c r="H85" s="135"/>
      <c r="I85" s="135"/>
      <c r="J85" s="135"/>
      <c r="K85" s="135"/>
      <c r="L85" s="135"/>
      <c r="M85" s="135"/>
      <c r="N85" s="135"/>
      <c r="O85" s="135"/>
    </row>
    <row r="86" spans="1:15" s="152" customFormat="1" x14ac:dyDescent="0.4">
      <c r="A86" s="135"/>
      <c r="B86" s="135"/>
      <c r="C86" s="186"/>
      <c r="D86" s="181"/>
      <c r="E86" s="135"/>
      <c r="F86" s="135"/>
      <c r="G86" s="135"/>
      <c r="H86" s="135"/>
      <c r="I86" s="135"/>
      <c r="J86" s="135"/>
      <c r="K86" s="135"/>
      <c r="L86" s="135"/>
      <c r="M86" s="135"/>
      <c r="N86" s="135"/>
      <c r="O86" s="135"/>
    </row>
    <row r="87" spans="1:15" s="152" customFormat="1" x14ac:dyDescent="0.4">
      <c r="A87" s="135"/>
      <c r="B87" s="135"/>
      <c r="C87" s="186"/>
      <c r="D87" s="181"/>
      <c r="E87" s="135"/>
      <c r="F87" s="135"/>
      <c r="G87" s="135"/>
      <c r="H87" s="135"/>
      <c r="I87" s="135"/>
      <c r="J87" s="135"/>
      <c r="K87" s="135"/>
      <c r="L87" s="135"/>
      <c r="M87" s="135"/>
      <c r="N87" s="135"/>
      <c r="O87" s="135"/>
    </row>
    <row r="88" spans="1:15" s="152" customFormat="1" x14ac:dyDescent="0.4">
      <c r="A88" s="135"/>
      <c r="B88" s="135"/>
      <c r="C88" s="186"/>
      <c r="D88" s="181"/>
      <c r="E88" s="135"/>
      <c r="F88" s="135"/>
      <c r="G88" s="135"/>
      <c r="H88" s="135"/>
      <c r="I88" s="135"/>
      <c r="J88" s="135"/>
      <c r="K88" s="135"/>
      <c r="L88" s="135"/>
      <c r="M88" s="135"/>
      <c r="N88" s="135"/>
      <c r="O88" s="135"/>
    </row>
    <row r="89" spans="1:15" s="152" customFormat="1" x14ac:dyDescent="0.4">
      <c r="A89" s="135"/>
      <c r="B89" s="135"/>
      <c r="C89" s="186"/>
      <c r="D89" s="185"/>
      <c r="E89" s="135"/>
      <c r="F89" s="135"/>
      <c r="G89" s="135"/>
      <c r="H89" s="135"/>
      <c r="I89" s="135"/>
      <c r="J89" s="135"/>
      <c r="K89" s="135"/>
      <c r="L89" s="135"/>
      <c r="M89" s="135"/>
      <c r="N89" s="135"/>
      <c r="O89" s="135"/>
    </row>
    <row r="90" spans="1:15" s="152" customFormat="1" x14ac:dyDescent="0.4">
      <c r="A90" s="135"/>
      <c r="B90" s="135"/>
      <c r="C90" s="186"/>
      <c r="D90" s="187"/>
      <c r="E90" s="135"/>
      <c r="F90" s="135"/>
      <c r="G90" s="135"/>
      <c r="H90" s="135"/>
      <c r="I90" s="135"/>
      <c r="J90" s="135"/>
      <c r="K90" s="135"/>
      <c r="L90" s="135"/>
      <c r="M90" s="135"/>
      <c r="N90" s="135"/>
      <c r="O90" s="135"/>
    </row>
    <row r="91" spans="1:15" s="152" customFormat="1" x14ac:dyDescent="0.4">
      <c r="A91" s="135"/>
      <c r="B91" s="135"/>
      <c r="C91" s="186"/>
      <c r="D91" s="187"/>
      <c r="E91" s="135"/>
      <c r="F91" s="135"/>
      <c r="G91" s="135"/>
      <c r="H91" s="135"/>
      <c r="I91" s="135"/>
      <c r="J91" s="135"/>
      <c r="K91" s="135"/>
      <c r="L91" s="135"/>
      <c r="M91" s="135"/>
      <c r="N91" s="135"/>
      <c r="O91" s="135"/>
    </row>
    <row r="92" spans="1:15" s="152" customFormat="1" x14ac:dyDescent="0.4">
      <c r="A92" s="135"/>
      <c r="B92" s="135"/>
      <c r="C92" s="186"/>
      <c r="D92" s="181"/>
      <c r="E92" s="135"/>
      <c r="F92" s="135"/>
      <c r="G92" s="135"/>
      <c r="H92" s="135"/>
      <c r="I92" s="135"/>
      <c r="J92" s="135"/>
      <c r="K92" s="135"/>
      <c r="L92" s="135"/>
      <c r="M92" s="135"/>
      <c r="N92" s="135"/>
      <c r="O92" s="135"/>
    </row>
    <row r="93" spans="1:15" s="152" customFormat="1" x14ac:dyDescent="0.4">
      <c r="A93" s="135"/>
      <c r="B93" s="135"/>
      <c r="C93" s="186"/>
      <c r="D93" s="181"/>
      <c r="E93" s="135"/>
      <c r="F93" s="135"/>
      <c r="G93" s="135"/>
      <c r="H93" s="135"/>
      <c r="I93" s="135"/>
      <c r="J93" s="135"/>
      <c r="K93" s="135"/>
      <c r="L93" s="135"/>
      <c r="M93" s="135"/>
      <c r="N93" s="135"/>
      <c r="O93" s="135"/>
    </row>
    <row r="94" spans="1:15" s="152" customFormat="1" x14ac:dyDescent="0.4">
      <c r="A94" s="135"/>
      <c r="B94" s="135"/>
      <c r="C94" s="186"/>
      <c r="D94" s="185"/>
      <c r="E94" s="135"/>
      <c r="F94" s="135"/>
      <c r="G94" s="135"/>
      <c r="H94" s="135"/>
      <c r="I94" s="135"/>
      <c r="J94" s="135"/>
      <c r="K94" s="135"/>
      <c r="L94" s="135"/>
      <c r="M94" s="135"/>
      <c r="N94" s="135"/>
      <c r="O94" s="135"/>
    </row>
    <row r="95" spans="1:15" s="152" customFormat="1" x14ac:dyDescent="0.4">
      <c r="A95" s="135"/>
      <c r="B95" s="135"/>
      <c r="C95" s="186"/>
      <c r="D95" s="185"/>
      <c r="E95" s="135"/>
      <c r="F95" s="135"/>
      <c r="G95" s="135"/>
      <c r="H95" s="135"/>
      <c r="I95" s="135"/>
      <c r="J95" s="135"/>
      <c r="K95" s="135"/>
      <c r="L95" s="135"/>
      <c r="M95" s="135"/>
      <c r="N95" s="135"/>
      <c r="O95" s="135"/>
    </row>
    <row r="96" spans="1:15" s="152" customFormat="1" x14ac:dyDescent="0.4">
      <c r="A96" s="135"/>
      <c r="B96" s="135"/>
      <c r="C96" s="186"/>
      <c r="D96" s="185"/>
      <c r="E96" s="135"/>
      <c r="F96" s="135"/>
      <c r="G96" s="135"/>
      <c r="H96" s="135"/>
      <c r="I96" s="135"/>
      <c r="J96" s="135"/>
      <c r="K96" s="135"/>
      <c r="L96" s="135"/>
      <c r="M96" s="135"/>
      <c r="N96" s="135"/>
      <c r="O96" s="135"/>
    </row>
    <row r="97" spans="1:15" s="152" customFormat="1" x14ac:dyDescent="0.4">
      <c r="A97" s="135"/>
      <c r="B97" s="135"/>
      <c r="C97" s="186"/>
      <c r="D97" s="185"/>
      <c r="E97" s="135"/>
      <c r="F97" s="135"/>
      <c r="G97" s="135"/>
      <c r="H97" s="135"/>
      <c r="I97" s="135"/>
      <c r="J97" s="135"/>
      <c r="K97" s="135"/>
      <c r="L97" s="135"/>
      <c r="M97" s="135"/>
      <c r="N97" s="135"/>
      <c r="O97" s="135"/>
    </row>
    <row r="98" spans="1:15" s="152" customFormat="1" x14ac:dyDescent="0.4">
      <c r="A98" s="135"/>
      <c r="B98" s="135"/>
      <c r="C98" s="186"/>
      <c r="D98" s="187"/>
      <c r="E98" s="135"/>
      <c r="F98" s="135"/>
      <c r="G98" s="135"/>
      <c r="H98" s="135"/>
      <c r="I98" s="135"/>
      <c r="J98" s="135"/>
      <c r="K98" s="135"/>
      <c r="L98" s="135"/>
      <c r="M98" s="135"/>
      <c r="N98" s="135"/>
      <c r="O98" s="135"/>
    </row>
    <row r="99" spans="1:15" s="152" customFormat="1" x14ac:dyDescent="0.4">
      <c r="A99" s="135"/>
      <c r="B99" s="135"/>
      <c r="C99" s="186"/>
      <c r="D99" s="189"/>
      <c r="E99" s="135"/>
      <c r="F99" s="135"/>
      <c r="G99" s="135"/>
      <c r="H99" s="135"/>
      <c r="I99" s="135"/>
      <c r="J99" s="135"/>
      <c r="K99" s="135"/>
      <c r="L99" s="135"/>
      <c r="M99" s="135"/>
      <c r="N99" s="135"/>
      <c r="O99" s="135"/>
    </row>
    <row r="100" spans="1:15" s="152" customFormat="1" x14ac:dyDescent="0.4">
      <c r="A100" s="135"/>
      <c r="B100" s="135"/>
      <c r="C100" s="186"/>
      <c r="D100" s="187"/>
      <c r="E100" s="135"/>
      <c r="F100" s="135"/>
      <c r="G100" s="135"/>
      <c r="H100" s="135"/>
      <c r="I100" s="135"/>
      <c r="J100" s="135"/>
      <c r="K100" s="135"/>
      <c r="L100" s="135"/>
      <c r="M100" s="135"/>
      <c r="N100" s="135"/>
      <c r="O100" s="135"/>
    </row>
    <row r="101" spans="1:15" s="152" customFormat="1" x14ac:dyDescent="0.4">
      <c r="A101" s="135"/>
      <c r="B101" s="135"/>
      <c r="C101" s="186"/>
      <c r="D101" s="187"/>
      <c r="E101" s="135"/>
      <c r="F101" s="135"/>
      <c r="G101" s="135"/>
      <c r="H101" s="135"/>
      <c r="I101" s="135"/>
      <c r="J101" s="135"/>
      <c r="K101" s="135"/>
      <c r="L101" s="135"/>
      <c r="M101" s="135"/>
      <c r="N101" s="135"/>
      <c r="O101" s="135"/>
    </row>
    <row r="102" spans="1:15" s="152" customFormat="1" x14ac:dyDescent="0.4">
      <c r="A102" s="135"/>
      <c r="B102" s="135"/>
      <c r="C102" s="186"/>
      <c r="D102" s="181"/>
      <c r="E102" s="135"/>
      <c r="F102" s="135"/>
      <c r="G102" s="135"/>
      <c r="H102" s="135"/>
      <c r="I102" s="135"/>
      <c r="J102" s="135"/>
      <c r="K102" s="135"/>
      <c r="L102" s="135"/>
      <c r="M102" s="135"/>
      <c r="N102" s="135"/>
      <c r="O102" s="135"/>
    </row>
    <row r="103" spans="1:15" s="152" customFormat="1" x14ac:dyDescent="0.4">
      <c r="A103" s="135"/>
      <c r="B103" s="135"/>
      <c r="C103" s="186"/>
      <c r="D103" s="181"/>
      <c r="E103" s="135"/>
      <c r="F103" s="135"/>
      <c r="G103" s="135"/>
      <c r="H103" s="135"/>
      <c r="I103" s="135"/>
      <c r="J103" s="135"/>
      <c r="K103" s="135"/>
      <c r="L103" s="135"/>
      <c r="M103" s="135"/>
      <c r="N103" s="135"/>
      <c r="O103" s="135"/>
    </row>
    <row r="104" spans="1:15" s="152" customFormat="1" x14ac:dyDescent="0.4">
      <c r="A104" s="135"/>
      <c r="B104" s="135"/>
      <c r="C104" s="186"/>
      <c r="D104" s="181"/>
      <c r="E104" s="135"/>
      <c r="F104" s="135"/>
      <c r="G104" s="135"/>
      <c r="H104" s="135"/>
      <c r="I104" s="135"/>
      <c r="J104" s="135"/>
      <c r="K104" s="135"/>
      <c r="L104" s="135"/>
      <c r="M104" s="135"/>
      <c r="N104" s="135"/>
      <c r="O104" s="135"/>
    </row>
    <row r="105" spans="1:15" s="152" customFormat="1" x14ac:dyDescent="0.4">
      <c r="A105" s="135"/>
      <c r="B105" s="135"/>
      <c r="C105" s="186"/>
      <c r="D105" s="185"/>
      <c r="E105" s="135"/>
      <c r="F105" s="135"/>
      <c r="G105" s="135"/>
      <c r="H105" s="135"/>
      <c r="I105" s="135"/>
      <c r="J105" s="135"/>
      <c r="K105" s="135"/>
      <c r="L105" s="135"/>
      <c r="M105" s="135"/>
      <c r="N105" s="135"/>
      <c r="O105" s="135"/>
    </row>
    <row r="106" spans="1:15" s="152" customFormat="1" x14ac:dyDescent="0.4">
      <c r="A106" s="135"/>
      <c r="B106" s="135"/>
      <c r="C106" s="186"/>
      <c r="D106" s="187"/>
      <c r="E106" s="135"/>
      <c r="F106" s="135"/>
      <c r="G106" s="135"/>
      <c r="H106" s="135"/>
      <c r="I106" s="135"/>
      <c r="J106" s="135"/>
      <c r="K106" s="135"/>
      <c r="L106" s="135"/>
      <c r="M106" s="135"/>
      <c r="N106" s="135"/>
      <c r="O106" s="135"/>
    </row>
    <row r="107" spans="1:15" s="152" customFormat="1" x14ac:dyDescent="0.4">
      <c r="A107" s="135"/>
      <c r="B107" s="135"/>
      <c r="C107" s="186"/>
      <c r="D107" s="187"/>
      <c r="E107" s="135"/>
      <c r="F107" s="135"/>
      <c r="G107" s="135"/>
      <c r="H107" s="135"/>
      <c r="I107" s="135"/>
      <c r="J107" s="135"/>
      <c r="K107" s="135"/>
      <c r="L107" s="135"/>
      <c r="M107" s="135"/>
      <c r="N107" s="135"/>
      <c r="O107" s="135"/>
    </row>
    <row r="108" spans="1:15" s="152" customFormat="1" x14ac:dyDescent="0.4">
      <c r="A108" s="135"/>
      <c r="B108" s="135"/>
      <c r="C108" s="186"/>
      <c r="D108" s="181"/>
      <c r="E108" s="135"/>
      <c r="F108" s="135"/>
      <c r="G108" s="135"/>
      <c r="H108" s="135"/>
      <c r="I108" s="135"/>
      <c r="J108" s="135"/>
      <c r="K108" s="135"/>
      <c r="L108" s="135"/>
      <c r="M108" s="135"/>
      <c r="N108" s="135"/>
      <c r="O108" s="135"/>
    </row>
    <row r="109" spans="1:15" s="152" customFormat="1" x14ac:dyDescent="0.4">
      <c r="A109" s="135"/>
      <c r="B109" s="135"/>
      <c r="C109" s="186"/>
      <c r="D109" s="181"/>
      <c r="E109" s="135"/>
      <c r="F109" s="135"/>
      <c r="G109" s="135"/>
      <c r="H109" s="135"/>
      <c r="I109" s="135"/>
      <c r="J109" s="135"/>
      <c r="K109" s="135"/>
      <c r="L109" s="135"/>
      <c r="M109" s="135"/>
      <c r="N109" s="135"/>
      <c r="O109" s="135"/>
    </row>
    <row r="110" spans="1:15" s="152" customFormat="1" x14ac:dyDescent="0.4">
      <c r="A110" s="135"/>
      <c r="B110" s="135"/>
      <c r="C110" s="186"/>
      <c r="D110" s="181"/>
      <c r="E110" s="135"/>
      <c r="F110" s="135"/>
      <c r="G110" s="135"/>
      <c r="H110" s="135"/>
      <c r="I110" s="135"/>
      <c r="J110" s="135"/>
      <c r="K110" s="135"/>
      <c r="L110" s="135"/>
      <c r="M110" s="135"/>
      <c r="N110" s="135"/>
      <c r="O110" s="135"/>
    </row>
    <row r="111" spans="1:15" s="152" customFormat="1" x14ac:dyDescent="0.4">
      <c r="A111" s="135"/>
      <c r="B111" s="135"/>
      <c r="C111" s="186"/>
      <c r="D111" s="185"/>
      <c r="E111" s="135"/>
      <c r="F111" s="135"/>
      <c r="G111" s="135"/>
      <c r="H111" s="135"/>
      <c r="I111" s="135"/>
      <c r="J111" s="135"/>
      <c r="K111" s="135"/>
      <c r="L111" s="135"/>
      <c r="M111" s="135"/>
      <c r="N111" s="135"/>
      <c r="O111" s="135"/>
    </row>
    <row r="112" spans="1:15" s="152" customFormat="1" x14ac:dyDescent="0.4">
      <c r="A112" s="135"/>
      <c r="B112" s="135"/>
      <c r="C112" s="186"/>
      <c r="D112" s="187"/>
      <c r="E112" s="135"/>
      <c r="F112" s="135"/>
      <c r="G112" s="135"/>
      <c r="H112" s="135"/>
      <c r="I112" s="135"/>
      <c r="J112" s="135"/>
      <c r="K112" s="135"/>
      <c r="L112" s="135"/>
      <c r="M112" s="135"/>
      <c r="N112" s="135"/>
      <c r="O112" s="135"/>
    </row>
    <row r="113" spans="1:15" s="152" customFormat="1" x14ac:dyDescent="0.4">
      <c r="A113" s="135"/>
      <c r="B113" s="135"/>
      <c r="C113" s="186"/>
      <c r="D113" s="187"/>
      <c r="E113" s="135"/>
      <c r="F113" s="135"/>
      <c r="G113" s="135"/>
      <c r="H113" s="135"/>
      <c r="I113" s="135"/>
      <c r="J113" s="135"/>
      <c r="K113" s="135"/>
      <c r="L113" s="135"/>
      <c r="M113" s="135"/>
      <c r="N113" s="135"/>
      <c r="O113" s="135"/>
    </row>
    <row r="114" spans="1:15" s="152" customFormat="1" x14ac:dyDescent="0.4">
      <c r="A114" s="135"/>
      <c r="B114" s="135"/>
      <c r="C114" s="186"/>
      <c r="D114" s="181"/>
      <c r="E114" s="135"/>
      <c r="F114" s="135"/>
      <c r="G114" s="135"/>
      <c r="H114" s="135"/>
      <c r="I114" s="135"/>
      <c r="J114" s="135"/>
      <c r="K114" s="135"/>
      <c r="L114" s="135"/>
      <c r="M114" s="135"/>
      <c r="N114" s="135"/>
      <c r="O114" s="135"/>
    </row>
    <row r="115" spans="1:15" s="152" customFormat="1" x14ac:dyDescent="0.4">
      <c r="A115" s="135"/>
      <c r="B115" s="135"/>
      <c r="C115" s="186"/>
      <c r="D115" s="181"/>
      <c r="E115" s="135"/>
      <c r="F115" s="135"/>
      <c r="G115" s="135"/>
      <c r="H115" s="135"/>
      <c r="I115" s="135"/>
      <c r="J115" s="135"/>
      <c r="K115" s="135"/>
      <c r="L115" s="135"/>
      <c r="M115" s="135"/>
      <c r="N115" s="135"/>
      <c r="O115" s="135"/>
    </row>
    <row r="116" spans="1:15" s="152" customFormat="1" x14ac:dyDescent="0.4">
      <c r="A116" s="135"/>
      <c r="B116" s="135"/>
      <c r="C116" s="186"/>
      <c r="D116" s="181"/>
      <c r="E116" s="135"/>
      <c r="F116" s="135"/>
      <c r="G116" s="135"/>
      <c r="H116" s="135"/>
      <c r="I116" s="135"/>
      <c r="J116" s="135"/>
      <c r="K116" s="135"/>
      <c r="L116" s="135"/>
      <c r="M116" s="135"/>
      <c r="N116" s="135"/>
      <c r="O116" s="135"/>
    </row>
    <row r="117" spans="1:15" x14ac:dyDescent="0.4">
      <c r="C117" s="186"/>
      <c r="D117" s="181"/>
    </row>
    <row r="118" spans="1:15" x14ac:dyDescent="0.4">
      <c r="C118" s="186"/>
      <c r="D118" s="181"/>
    </row>
    <row r="119" spans="1:15" x14ac:dyDescent="0.4">
      <c r="C119" s="186"/>
      <c r="D119" s="185"/>
    </row>
    <row r="120" spans="1:15" x14ac:dyDescent="0.4">
      <c r="C120" s="186"/>
      <c r="D120" s="187"/>
    </row>
    <row r="121" spans="1:15" x14ac:dyDescent="0.4">
      <c r="C121" s="186"/>
      <c r="D121" s="187"/>
    </row>
    <row r="122" spans="1:15" x14ac:dyDescent="0.4">
      <c r="C122" s="186"/>
      <c r="D122" s="190"/>
    </row>
    <row r="123" spans="1:15" x14ac:dyDescent="0.4">
      <c r="C123" s="186"/>
      <c r="D123" s="191"/>
    </row>
    <row r="124" spans="1:15" x14ac:dyDescent="0.4">
      <c r="C124" s="159"/>
      <c r="D124" s="190"/>
    </row>
    <row r="125" spans="1:15" x14ac:dyDescent="0.4">
      <c r="C125" s="159"/>
      <c r="D125" s="190"/>
    </row>
    <row r="126" spans="1:15" x14ac:dyDescent="0.4">
      <c r="C126" s="159"/>
      <c r="D126" s="190"/>
    </row>
    <row r="127" spans="1:15" x14ac:dyDescent="0.4">
      <c r="C127" s="159"/>
      <c r="D127" s="191"/>
    </row>
    <row r="128" spans="1:15" x14ac:dyDescent="0.4">
      <c r="C128" s="159"/>
      <c r="D128" s="190"/>
    </row>
    <row r="129" spans="3:4" x14ac:dyDescent="0.4">
      <c r="C129" s="171"/>
      <c r="D129" s="190"/>
    </row>
    <row r="130" spans="3:4" x14ac:dyDescent="0.4">
      <c r="C130" s="159"/>
      <c r="D130" s="190"/>
    </row>
    <row r="131" spans="3:4" x14ac:dyDescent="0.4">
      <c r="C131" s="3"/>
      <c r="D131" s="190"/>
    </row>
    <row r="132" spans="3:4" x14ac:dyDescent="0.4">
      <c r="C132" s="2"/>
      <c r="D132" s="190"/>
    </row>
    <row r="133" spans="3:4" x14ac:dyDescent="0.4">
      <c r="C133" s="159"/>
      <c r="D133" s="190"/>
    </row>
    <row r="134" spans="3:4" x14ac:dyDescent="0.4">
      <c r="C134" s="159"/>
      <c r="D134" s="190"/>
    </row>
    <row r="135" spans="3:4" x14ac:dyDescent="0.4">
      <c r="C135" s="159"/>
      <c r="D135" s="190"/>
    </row>
    <row r="136" spans="3:4" x14ac:dyDescent="0.4">
      <c r="C136" s="159"/>
      <c r="D136" s="191"/>
    </row>
    <row r="137" spans="3:4" x14ac:dyDescent="0.4">
      <c r="C137" s="159"/>
    </row>
    <row r="138" spans="3:4" x14ac:dyDescent="0.4">
      <c r="C138" s="159"/>
    </row>
    <row r="139" spans="3:4" x14ac:dyDescent="0.4">
      <c r="C139" s="159"/>
      <c r="D139" s="9"/>
    </row>
    <row r="140" spans="3:4" x14ac:dyDescent="0.4">
      <c r="C140" s="159"/>
    </row>
    <row r="141" spans="3:4" x14ac:dyDescent="0.4">
      <c r="C141" s="159"/>
      <c r="D141" s="190"/>
    </row>
    <row r="142" spans="3:4" x14ac:dyDescent="0.4">
      <c r="C142" s="159"/>
      <c r="D142" s="190"/>
    </row>
    <row r="143" spans="3:4" x14ac:dyDescent="0.4">
      <c r="C143" s="159"/>
      <c r="D143" s="190"/>
    </row>
    <row r="144" spans="3:4" x14ac:dyDescent="0.4">
      <c r="C144" s="171"/>
      <c r="D144" s="190"/>
    </row>
    <row r="145" spans="3:4" x14ac:dyDescent="0.4">
      <c r="C145" s="159"/>
      <c r="D145" s="190"/>
    </row>
    <row r="146" spans="3:4" x14ac:dyDescent="0.4">
      <c r="C146" s="159"/>
      <c r="D146" s="190"/>
    </row>
    <row r="147" spans="3:4" x14ac:dyDescent="0.4">
      <c r="C147" s="159"/>
      <c r="D147" s="190"/>
    </row>
    <row r="148" spans="3:4" x14ac:dyDescent="0.4">
      <c r="C148" s="159"/>
      <c r="D148" s="190"/>
    </row>
    <row r="149" spans="3:4" x14ac:dyDescent="0.4">
      <c r="C149" s="171"/>
      <c r="D149" s="190"/>
    </row>
    <row r="150" spans="3:4" x14ac:dyDescent="0.4">
      <c r="C150" s="171"/>
      <c r="D150" s="190"/>
    </row>
    <row r="151" spans="3:4" x14ac:dyDescent="0.4">
      <c r="C151" s="171"/>
      <c r="D151" s="191"/>
    </row>
    <row r="152" spans="3:4" x14ac:dyDescent="0.4">
      <c r="C152" s="2"/>
    </row>
    <row r="153" spans="3:4" x14ac:dyDescent="0.4">
      <c r="C153" s="3"/>
    </row>
    <row r="154" spans="3:4" x14ac:dyDescent="0.4">
      <c r="C154" s="5"/>
      <c r="D154" s="190"/>
    </row>
    <row r="155" spans="3:4" x14ac:dyDescent="0.4">
      <c r="C155" s="2"/>
      <c r="D155" s="190"/>
    </row>
    <row r="156" spans="3:4" x14ac:dyDescent="0.4">
      <c r="C156" s="149"/>
      <c r="D156" s="191"/>
    </row>
    <row r="157" spans="3:4" x14ac:dyDescent="0.4">
      <c r="C157" s="149"/>
      <c r="D157" s="191"/>
    </row>
    <row r="158" spans="3:4" x14ac:dyDescent="0.4">
      <c r="C158" s="159"/>
      <c r="D158" s="191"/>
    </row>
    <row r="159" spans="3:4" x14ac:dyDescent="0.4">
      <c r="C159" s="159"/>
      <c r="D159" s="191"/>
    </row>
    <row r="160" spans="3:4" x14ac:dyDescent="0.4">
      <c r="C160" s="159"/>
    </row>
    <row r="161" spans="3:4" x14ac:dyDescent="0.4">
      <c r="C161" s="171"/>
      <c r="D161" s="192"/>
    </row>
    <row r="162" spans="3:4" x14ac:dyDescent="0.4">
      <c r="C162" s="149"/>
    </row>
    <row r="163" spans="3:4" x14ac:dyDescent="0.4">
      <c r="C163" s="149"/>
    </row>
    <row r="164" spans="3:4" x14ac:dyDescent="0.4">
      <c r="C164" s="159"/>
      <c r="D164" s="190"/>
    </row>
    <row r="165" spans="3:4" x14ac:dyDescent="0.4">
      <c r="C165" s="159"/>
      <c r="D165" s="190"/>
    </row>
    <row r="166" spans="3:4" x14ac:dyDescent="0.4">
      <c r="C166" s="159"/>
      <c r="D166" s="190"/>
    </row>
    <row r="167" spans="3:4" x14ac:dyDescent="0.4">
      <c r="C167" s="171"/>
      <c r="D167" s="191"/>
    </row>
    <row r="168" spans="3:4" x14ac:dyDescent="0.4">
      <c r="C168" s="149"/>
    </row>
    <row r="169" spans="3:4" x14ac:dyDescent="0.4">
      <c r="C169" s="149"/>
    </row>
    <row r="170" spans="3:4" x14ac:dyDescent="0.4">
      <c r="C170" s="159"/>
      <c r="D170" s="190"/>
    </row>
    <row r="171" spans="3:4" x14ac:dyDescent="0.4">
      <c r="C171" s="159"/>
      <c r="D171" s="190"/>
    </row>
    <row r="172" spans="3:4" x14ac:dyDescent="0.4">
      <c r="C172" s="159"/>
      <c r="D172" s="190"/>
    </row>
    <row r="173" spans="3:4" x14ac:dyDescent="0.4">
      <c r="C173" s="159"/>
      <c r="D173" s="191"/>
    </row>
    <row r="174" spans="3:4" x14ac:dyDescent="0.4">
      <c r="C174" s="159"/>
    </row>
    <row r="175" spans="3:4" x14ac:dyDescent="0.4">
      <c r="C175" s="171"/>
    </row>
    <row r="176" spans="3:4" x14ac:dyDescent="0.4">
      <c r="C176" s="159"/>
      <c r="D176" s="190"/>
    </row>
    <row r="177" spans="1:15" x14ac:dyDescent="0.4">
      <c r="C177" s="159"/>
      <c r="D177" s="190"/>
    </row>
    <row r="178" spans="1:15" x14ac:dyDescent="0.4">
      <c r="C178" s="159"/>
      <c r="D178" s="190"/>
    </row>
    <row r="179" spans="1:15" x14ac:dyDescent="0.4">
      <c r="C179" s="171"/>
      <c r="D179" s="190"/>
    </row>
    <row r="180" spans="1:15" x14ac:dyDescent="0.4">
      <c r="C180" s="159"/>
      <c r="D180" s="190"/>
    </row>
    <row r="181" spans="1:15" s="152" customFormat="1" x14ac:dyDescent="0.4">
      <c r="A181" s="135"/>
      <c r="B181" s="135"/>
      <c r="C181" s="159"/>
      <c r="D181" s="191"/>
      <c r="E181" s="135"/>
      <c r="F181" s="135"/>
      <c r="G181" s="135"/>
      <c r="H181" s="135"/>
      <c r="I181" s="135"/>
      <c r="J181" s="135"/>
      <c r="K181" s="135"/>
      <c r="L181" s="135"/>
      <c r="M181" s="135"/>
      <c r="N181" s="135"/>
      <c r="O181" s="135"/>
    </row>
    <row r="182" spans="1:15" s="152" customFormat="1" x14ac:dyDescent="0.4">
      <c r="A182" s="135"/>
      <c r="B182" s="135"/>
      <c r="C182" s="159"/>
      <c r="D182" s="135"/>
      <c r="E182" s="135"/>
      <c r="F182" s="135"/>
      <c r="G182" s="135"/>
      <c r="H182" s="135"/>
      <c r="I182" s="135"/>
      <c r="J182" s="135"/>
      <c r="K182" s="135"/>
      <c r="L182" s="135"/>
      <c r="M182" s="135"/>
      <c r="N182" s="135"/>
      <c r="O182" s="135"/>
    </row>
    <row r="183" spans="1:15" s="152" customFormat="1" x14ac:dyDescent="0.4">
      <c r="A183" s="135"/>
      <c r="B183" s="135"/>
      <c r="C183" s="159"/>
      <c r="D183" s="135"/>
      <c r="E183" s="135"/>
      <c r="F183" s="135"/>
      <c r="G183" s="135"/>
      <c r="H183" s="135"/>
      <c r="I183" s="135"/>
      <c r="J183" s="135"/>
      <c r="K183" s="135"/>
      <c r="L183" s="135"/>
      <c r="M183" s="135"/>
      <c r="N183" s="135"/>
      <c r="O183" s="135"/>
    </row>
    <row r="184" spans="1:15" s="152" customFormat="1" x14ac:dyDescent="0.4">
      <c r="A184" s="135"/>
      <c r="B184" s="135"/>
      <c r="C184" s="159"/>
      <c r="D184" s="190"/>
      <c r="E184" s="135"/>
      <c r="F184" s="135"/>
      <c r="G184" s="135"/>
      <c r="H184" s="135"/>
      <c r="I184" s="135"/>
      <c r="J184" s="135"/>
      <c r="K184" s="135"/>
      <c r="L184" s="135"/>
      <c r="M184" s="135"/>
      <c r="N184" s="135"/>
      <c r="O184" s="135"/>
    </row>
    <row r="185" spans="1:15" s="152" customFormat="1" x14ac:dyDescent="0.4">
      <c r="A185" s="135"/>
      <c r="B185" s="135"/>
      <c r="C185" s="159"/>
      <c r="D185" s="191"/>
      <c r="E185" s="135"/>
      <c r="F185" s="135"/>
      <c r="G185" s="135"/>
      <c r="H185" s="135"/>
      <c r="I185" s="135"/>
      <c r="J185" s="135"/>
      <c r="K185" s="135"/>
      <c r="L185" s="135"/>
      <c r="M185" s="135"/>
      <c r="N185" s="135"/>
      <c r="O185" s="135"/>
    </row>
    <row r="186" spans="1:15" s="152" customFormat="1" x14ac:dyDescent="0.4">
      <c r="A186" s="135"/>
      <c r="B186" s="135"/>
      <c r="C186" s="193"/>
      <c r="D186" s="135"/>
      <c r="E186" s="135"/>
      <c r="F186" s="135"/>
      <c r="G186" s="135"/>
      <c r="H186" s="135"/>
      <c r="I186" s="135"/>
      <c r="J186" s="135"/>
      <c r="K186" s="135"/>
      <c r="L186" s="135"/>
      <c r="M186" s="135"/>
      <c r="N186" s="135"/>
      <c r="O186" s="135"/>
    </row>
    <row r="187" spans="1:15" s="152" customFormat="1" x14ac:dyDescent="0.4">
      <c r="A187" s="135"/>
      <c r="B187" s="135"/>
      <c r="C187" s="193"/>
      <c r="D187" s="135"/>
      <c r="E187" s="135"/>
      <c r="F187" s="135"/>
      <c r="G187" s="135"/>
      <c r="H187" s="135"/>
      <c r="I187" s="135"/>
      <c r="J187" s="135"/>
      <c r="K187" s="135"/>
      <c r="L187" s="135"/>
      <c r="M187" s="135"/>
      <c r="N187" s="135"/>
      <c r="O187" s="135"/>
    </row>
    <row r="188" spans="1:15" s="152" customFormat="1" x14ac:dyDescent="0.4">
      <c r="A188" s="135"/>
      <c r="B188" s="135"/>
      <c r="C188" s="193"/>
      <c r="D188" s="190"/>
      <c r="E188" s="135"/>
      <c r="F188" s="135"/>
      <c r="G188" s="135"/>
      <c r="H188" s="135"/>
      <c r="I188" s="135"/>
      <c r="J188" s="135"/>
      <c r="K188" s="135"/>
      <c r="L188" s="135"/>
      <c r="M188" s="135"/>
      <c r="N188" s="135"/>
      <c r="O188" s="135"/>
    </row>
    <row r="189" spans="1:15" s="152" customFormat="1" x14ac:dyDescent="0.4">
      <c r="A189" s="135"/>
      <c r="B189" s="135"/>
      <c r="C189" s="193"/>
      <c r="D189" s="190"/>
      <c r="E189" s="135"/>
      <c r="F189" s="135"/>
      <c r="G189" s="135"/>
      <c r="H189" s="135"/>
      <c r="I189" s="135"/>
      <c r="J189" s="135"/>
      <c r="K189" s="135"/>
      <c r="L189" s="135"/>
      <c r="M189" s="135"/>
      <c r="N189" s="135"/>
      <c r="O189" s="135"/>
    </row>
    <row r="190" spans="1:15" s="152" customFormat="1" x14ac:dyDescent="0.4">
      <c r="A190" s="135"/>
      <c r="B190" s="135"/>
      <c r="C190" s="194"/>
      <c r="D190" s="191"/>
      <c r="E190" s="135"/>
      <c r="F190" s="135"/>
      <c r="G190" s="135"/>
      <c r="H190" s="135"/>
      <c r="I190" s="135"/>
      <c r="J190" s="135"/>
      <c r="K190" s="135"/>
      <c r="L190" s="135"/>
      <c r="M190" s="135"/>
      <c r="N190" s="135"/>
      <c r="O190" s="135"/>
    </row>
    <row r="191" spans="1:15" s="152" customFormat="1" x14ac:dyDescent="0.4">
      <c r="A191" s="135"/>
      <c r="B191" s="135"/>
      <c r="C191" s="195"/>
      <c r="D191" s="135"/>
      <c r="E191" s="135"/>
      <c r="F191" s="135"/>
      <c r="G191" s="135"/>
      <c r="H191" s="135"/>
      <c r="I191" s="135"/>
      <c r="J191" s="135"/>
      <c r="K191" s="135"/>
      <c r="L191" s="135"/>
      <c r="M191" s="135"/>
      <c r="N191" s="135"/>
      <c r="O191" s="135"/>
    </row>
    <row r="192" spans="1:15" s="152" customFormat="1" x14ac:dyDescent="0.4">
      <c r="A192" s="135"/>
      <c r="B192" s="135"/>
      <c r="C192" s="2"/>
      <c r="D192" s="191"/>
      <c r="E192" s="135"/>
      <c r="F192" s="135"/>
      <c r="G192" s="135"/>
      <c r="H192" s="135"/>
      <c r="I192" s="135"/>
      <c r="J192" s="135"/>
      <c r="K192" s="135"/>
      <c r="L192" s="135"/>
      <c r="M192" s="135"/>
      <c r="N192" s="135"/>
      <c r="O192" s="135"/>
    </row>
    <row r="193" spans="1:15" s="152" customFormat="1" x14ac:dyDescent="0.4">
      <c r="A193" s="135"/>
      <c r="B193" s="135"/>
      <c r="C193" s="159"/>
      <c r="D193" s="135"/>
      <c r="E193" s="135"/>
      <c r="F193" s="135"/>
      <c r="G193" s="135"/>
      <c r="H193" s="135"/>
      <c r="I193" s="135"/>
      <c r="J193" s="135"/>
      <c r="K193" s="135"/>
      <c r="L193" s="135"/>
      <c r="M193" s="135"/>
      <c r="N193" s="135"/>
      <c r="O193" s="135"/>
    </row>
    <row r="194" spans="1:15" s="152" customFormat="1" x14ac:dyDescent="0.4">
      <c r="A194" s="135"/>
      <c r="B194" s="135"/>
      <c r="C194" s="159"/>
      <c r="D194" s="135"/>
      <c r="E194" s="135"/>
      <c r="F194" s="135"/>
      <c r="G194" s="135"/>
      <c r="H194" s="135"/>
      <c r="I194" s="135"/>
      <c r="J194" s="135"/>
      <c r="K194" s="135"/>
      <c r="L194" s="135"/>
      <c r="M194" s="135"/>
      <c r="N194" s="135"/>
      <c r="O194" s="135"/>
    </row>
    <row r="195" spans="1:15" s="152" customFormat="1" x14ac:dyDescent="0.4">
      <c r="A195" s="135"/>
      <c r="B195" s="135"/>
      <c r="C195" s="159"/>
      <c r="D195" s="135"/>
      <c r="E195" s="135"/>
      <c r="F195" s="135"/>
      <c r="G195" s="135"/>
      <c r="H195" s="135"/>
      <c r="I195" s="135"/>
      <c r="J195" s="135"/>
      <c r="K195" s="135"/>
      <c r="L195" s="135"/>
      <c r="M195" s="135"/>
      <c r="N195" s="135"/>
      <c r="O195" s="135"/>
    </row>
    <row r="196" spans="1:15" s="152" customFormat="1" x14ac:dyDescent="0.4">
      <c r="A196" s="135"/>
      <c r="B196" s="135"/>
      <c r="C196" s="159"/>
      <c r="D196" s="135"/>
      <c r="E196" s="135"/>
      <c r="F196" s="135"/>
      <c r="G196" s="135"/>
      <c r="H196" s="135"/>
      <c r="I196" s="135"/>
      <c r="J196" s="135"/>
      <c r="K196" s="135"/>
      <c r="L196" s="135"/>
      <c r="M196" s="135"/>
      <c r="N196" s="135"/>
      <c r="O196" s="135"/>
    </row>
    <row r="197" spans="1:15" x14ac:dyDescent="0.4">
      <c r="C197" s="159"/>
      <c r="D197" s="196"/>
    </row>
    <row r="198" spans="1:15" x14ac:dyDescent="0.4">
      <c r="C198" s="159"/>
      <c r="D198" s="9"/>
    </row>
    <row r="199" spans="1:15" x14ac:dyDescent="0.4">
      <c r="C199" s="159"/>
    </row>
    <row r="200" spans="1:15" x14ac:dyDescent="0.4">
      <c r="C200" s="159"/>
    </row>
    <row r="201" spans="1:15" x14ac:dyDescent="0.4">
      <c r="C201" s="197"/>
      <c r="D201" s="190"/>
    </row>
    <row r="202" spans="1:15" x14ac:dyDescent="0.4">
      <c r="C202" s="167"/>
      <c r="D202" s="190"/>
    </row>
    <row r="203" spans="1:15" x14ac:dyDescent="0.4">
      <c r="C203" s="198"/>
    </row>
    <row r="204" spans="1:15" x14ac:dyDescent="0.4">
      <c r="C204" s="167"/>
    </row>
    <row r="205" spans="1:15" x14ac:dyDescent="0.4">
      <c r="C205" s="199"/>
    </row>
    <row r="206" spans="1:15" x14ac:dyDescent="0.4">
      <c r="C206" s="200"/>
    </row>
    <row r="207" spans="1:15" x14ac:dyDescent="0.4">
      <c r="C207" s="135"/>
    </row>
    <row r="208" spans="1:15" x14ac:dyDescent="0.4">
      <c r="C208" s="201"/>
    </row>
    <row r="209" spans="3:3" x14ac:dyDescent="0.4">
      <c r="C209" s="135"/>
    </row>
    <row r="210" spans="3:3" x14ac:dyDescent="0.4">
      <c r="C210" s="202"/>
    </row>
    <row r="211" spans="3:3" x14ac:dyDescent="0.4">
      <c r="C211" s="135"/>
    </row>
    <row r="212" spans="3:3" x14ac:dyDescent="0.4">
      <c r="C212" s="202"/>
    </row>
    <row r="213" spans="3:3" x14ac:dyDescent="0.4">
      <c r="C213" s="135"/>
    </row>
    <row r="214" spans="3:3" x14ac:dyDescent="0.4">
      <c r="C214" s="201"/>
    </row>
    <row r="215" spans="3:3" x14ac:dyDescent="0.4">
      <c r="C215" s="135"/>
    </row>
    <row r="216" spans="3:3" x14ac:dyDescent="0.4">
      <c r="C216" s="135"/>
    </row>
    <row r="217" spans="3:3" x14ac:dyDescent="0.4">
      <c r="C217" s="135"/>
    </row>
    <row r="218" spans="3:3" x14ac:dyDescent="0.4">
      <c r="C218" s="135"/>
    </row>
    <row r="219" spans="3:3" x14ac:dyDescent="0.4">
      <c r="C219" s="191"/>
    </row>
    <row r="220" spans="3:3" x14ac:dyDescent="0.4">
      <c r="C220" s="135"/>
    </row>
    <row r="221" spans="3:3" x14ac:dyDescent="0.4">
      <c r="C221" s="201"/>
    </row>
    <row r="222" spans="3:3" x14ac:dyDescent="0.4">
      <c r="C222" s="135"/>
    </row>
    <row r="223" spans="3:3" x14ac:dyDescent="0.4">
      <c r="C223" s="135"/>
    </row>
    <row r="224" spans="3:3" x14ac:dyDescent="0.4">
      <c r="C224" s="135"/>
    </row>
    <row r="225" spans="3:4" x14ac:dyDescent="0.4">
      <c r="C225" s="135"/>
    </row>
    <row r="226" spans="3:4" x14ac:dyDescent="0.4">
      <c r="C226" s="135"/>
    </row>
    <row r="227" spans="3:4" x14ac:dyDescent="0.4">
      <c r="C227" s="135"/>
    </row>
    <row r="228" spans="3:4" x14ac:dyDescent="0.4">
      <c r="C228" s="135"/>
    </row>
    <row r="229" spans="3:4" x14ac:dyDescent="0.4">
      <c r="C229" s="135"/>
    </row>
    <row r="230" spans="3:4" x14ac:dyDescent="0.4">
      <c r="C230" s="135"/>
    </row>
    <row r="231" spans="3:4" x14ac:dyDescent="0.4">
      <c r="C231" s="135"/>
      <c r="D231" s="9"/>
    </row>
    <row r="232" spans="3:4" x14ac:dyDescent="0.4">
      <c r="C232" s="135"/>
    </row>
    <row r="233" spans="3:4" x14ac:dyDescent="0.4">
      <c r="C233" s="135"/>
    </row>
    <row r="234" spans="3:4" x14ac:dyDescent="0.4">
      <c r="C234" s="135"/>
    </row>
    <row r="235" spans="3:4" x14ac:dyDescent="0.4">
      <c r="C235" s="135"/>
    </row>
    <row r="236" spans="3:4" x14ac:dyDescent="0.4">
      <c r="C236" s="135"/>
    </row>
    <row r="237" spans="3:4" x14ac:dyDescent="0.4">
      <c r="C237" s="135"/>
    </row>
    <row r="238" spans="3:4" x14ac:dyDescent="0.4">
      <c r="C238" s="135"/>
    </row>
    <row r="239" spans="3:4" x14ac:dyDescent="0.4">
      <c r="C239" s="135"/>
    </row>
    <row r="240" spans="3:4" x14ac:dyDescent="0.4">
      <c r="C240" s="135"/>
    </row>
    <row r="241" spans="3:3" x14ac:dyDescent="0.4">
      <c r="C241" s="135"/>
    </row>
    <row r="242" spans="3:3" x14ac:dyDescent="0.4">
      <c r="C242" s="135"/>
    </row>
    <row r="243" spans="3:3" x14ac:dyDescent="0.4">
      <c r="C243" s="135"/>
    </row>
    <row r="244" spans="3:3" x14ac:dyDescent="0.4">
      <c r="C244" s="135"/>
    </row>
    <row r="245" spans="3:3" x14ac:dyDescent="0.4">
      <c r="C245" s="135"/>
    </row>
    <row r="246" spans="3:3" x14ac:dyDescent="0.4">
      <c r="C246" s="135"/>
    </row>
    <row r="247" spans="3:3" x14ac:dyDescent="0.4">
      <c r="C247" s="135"/>
    </row>
    <row r="248" spans="3:3" x14ac:dyDescent="0.4">
      <c r="C248" s="135"/>
    </row>
  </sheetData>
  <mergeCells count="7">
    <mergeCell ref="E12:H12"/>
    <mergeCell ref="G48:H48"/>
    <mergeCell ref="D3:F3"/>
    <mergeCell ref="D4:I4"/>
    <mergeCell ref="D6:F6"/>
    <mergeCell ref="C9:H9"/>
    <mergeCell ref="C11:H11"/>
  </mergeCells>
  <pageMargins left="0.7" right="0.7" top="0.75" bottom="0.75" header="0.3" footer="0.3"/>
  <pageSetup scale="55" orientation="portrait" horizontalDpi="4294967292"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51"/>
  <sheetViews>
    <sheetView topLeftCell="A22" workbookViewId="0">
      <selection activeCell="C39" sqref="C39:G39"/>
    </sheetView>
  </sheetViews>
  <sheetFormatPr baseColWidth="10" defaultColWidth="8.7265625" defaultRowHeight="14.5" x14ac:dyDescent="0.35"/>
  <cols>
    <col min="1" max="1" width="3.1796875" customWidth="1"/>
    <col min="2" max="2" width="5.36328125" customWidth="1"/>
    <col min="3" max="3" width="84.6328125" customWidth="1"/>
    <col min="4" max="4" width="4.1796875" customWidth="1"/>
    <col min="5" max="5" width="8.81640625" customWidth="1"/>
    <col min="6" max="6" width="10.81640625" customWidth="1"/>
    <col min="7" max="7" width="14.453125" customWidth="1"/>
    <col min="8" max="8" width="4.1796875" customWidth="1"/>
  </cols>
  <sheetData>
    <row r="1" spans="1:8" x14ac:dyDescent="0.35">
      <c r="A1" s="321"/>
      <c r="B1" s="321"/>
      <c r="C1" s="392"/>
      <c r="D1" s="321"/>
      <c r="E1" s="321"/>
      <c r="F1" s="321"/>
      <c r="G1" s="321"/>
      <c r="H1" s="321"/>
    </row>
    <row r="2" spans="1:8" x14ac:dyDescent="0.35">
      <c r="A2" s="241"/>
      <c r="B2" s="241"/>
      <c r="C2" s="393"/>
      <c r="D2" s="245"/>
      <c r="E2" s="245"/>
      <c r="F2" s="245"/>
      <c r="G2" s="245"/>
      <c r="H2" s="245"/>
    </row>
    <row r="3" spans="1:8" x14ac:dyDescent="0.35">
      <c r="A3" s="241"/>
      <c r="B3" s="242"/>
      <c r="C3" s="454" t="s">
        <v>59</v>
      </c>
      <c r="D3" s="454"/>
      <c r="E3" s="454"/>
      <c r="F3" s="243"/>
      <c r="G3" s="242"/>
      <c r="H3" s="242"/>
    </row>
    <row r="4" spans="1:8" x14ac:dyDescent="0.35">
      <c r="A4" s="241"/>
      <c r="B4" s="242"/>
      <c r="C4" s="455" t="s">
        <v>60</v>
      </c>
      <c r="D4" s="455"/>
      <c r="E4" s="455"/>
      <c r="F4" s="455"/>
      <c r="G4" s="455"/>
      <c r="H4" s="455"/>
    </row>
    <row r="5" spans="1:8" x14ac:dyDescent="0.35">
      <c r="A5" s="241"/>
      <c r="B5" s="242"/>
      <c r="C5" s="242" t="s">
        <v>69</v>
      </c>
      <c r="D5" s="244"/>
      <c r="E5" s="244"/>
      <c r="F5" s="243"/>
      <c r="G5" s="245"/>
      <c r="H5" s="245"/>
    </row>
    <row r="6" spans="1:8" x14ac:dyDescent="0.35">
      <c r="A6" s="241"/>
      <c r="B6" s="242"/>
      <c r="C6" s="456" t="s">
        <v>55</v>
      </c>
      <c r="D6" s="456"/>
      <c r="E6" s="456"/>
      <c r="F6" s="243"/>
      <c r="G6" s="243"/>
      <c r="H6" s="243"/>
    </row>
    <row r="7" spans="1:8" x14ac:dyDescent="0.35">
      <c r="A7" s="246"/>
      <c r="B7" s="242"/>
      <c r="C7" s="243"/>
      <c r="D7" s="247"/>
      <c r="E7" s="243"/>
      <c r="F7" s="243"/>
      <c r="G7" s="243"/>
      <c r="H7" s="246"/>
    </row>
    <row r="8" spans="1:8" x14ac:dyDescent="0.35">
      <c r="A8" s="246"/>
      <c r="B8" s="242"/>
      <c r="C8" s="243"/>
      <c r="D8" s="247"/>
      <c r="E8" s="243"/>
      <c r="F8" s="243"/>
      <c r="G8" s="243"/>
      <c r="H8" s="246"/>
    </row>
    <row r="9" spans="1:8" x14ac:dyDescent="0.35">
      <c r="A9" s="246"/>
      <c r="B9" s="457" t="s">
        <v>68</v>
      </c>
      <c r="C9" s="457"/>
      <c r="D9" s="457"/>
      <c r="E9" s="457"/>
      <c r="F9" s="457"/>
      <c r="G9" s="457"/>
      <c r="H9" s="246"/>
    </row>
    <row r="10" spans="1:8" x14ac:dyDescent="0.35">
      <c r="A10" s="246"/>
      <c r="B10" s="248"/>
      <c r="C10" s="249"/>
      <c r="D10" s="250"/>
      <c r="E10" s="251"/>
      <c r="F10" s="251"/>
      <c r="G10" s="251"/>
      <c r="H10" s="246"/>
    </row>
    <row r="11" spans="1:8" ht="12.75" customHeight="1" x14ac:dyDescent="0.35">
      <c r="A11" s="246"/>
      <c r="B11" s="458" t="s">
        <v>97</v>
      </c>
      <c r="C11" s="459"/>
      <c r="D11" s="459"/>
      <c r="E11" s="459"/>
      <c r="F11" s="459"/>
      <c r="G11" s="460"/>
      <c r="H11" s="246"/>
    </row>
    <row r="12" spans="1:8" hidden="1" x14ac:dyDescent="0.35">
      <c r="A12" s="246"/>
      <c r="B12" s="252"/>
      <c r="C12" s="253"/>
      <c r="D12" s="461" t="s">
        <v>26</v>
      </c>
      <c r="E12" s="461"/>
      <c r="F12" s="461"/>
      <c r="G12" s="461"/>
      <c r="H12" s="246"/>
    </row>
    <row r="13" spans="1:8" ht="25.5" customHeight="1" x14ac:dyDescent="0.35">
      <c r="A13" s="241"/>
      <c r="B13" s="254" t="s">
        <v>0</v>
      </c>
      <c r="C13" s="255" t="s">
        <v>42</v>
      </c>
      <c r="D13" s="254" t="s">
        <v>47</v>
      </c>
      <c r="E13" s="256" t="s">
        <v>46</v>
      </c>
      <c r="F13" s="257" t="s">
        <v>48</v>
      </c>
      <c r="G13" s="257" t="s">
        <v>2</v>
      </c>
      <c r="H13" s="246"/>
    </row>
    <row r="14" spans="1:8" ht="14.25" customHeight="1" x14ac:dyDescent="0.35">
      <c r="A14" s="241"/>
      <c r="B14" s="258"/>
      <c r="C14" s="259"/>
      <c r="D14" s="260"/>
      <c r="E14" s="261"/>
      <c r="F14" s="261"/>
      <c r="G14" s="262"/>
      <c r="H14" s="263"/>
    </row>
    <row r="15" spans="1:8" x14ac:dyDescent="0.35">
      <c r="A15" s="246"/>
      <c r="B15" s="264">
        <v>1</v>
      </c>
      <c r="C15" s="265" t="s">
        <v>28</v>
      </c>
      <c r="D15" s="266"/>
      <c r="E15" s="267"/>
      <c r="F15" s="268"/>
      <c r="G15" s="269"/>
      <c r="H15" s="241"/>
    </row>
    <row r="16" spans="1:8" x14ac:dyDescent="0.35">
      <c r="A16" s="246"/>
      <c r="B16" s="270">
        <v>1.1000000000000001</v>
      </c>
      <c r="C16" s="271" t="s">
        <v>36</v>
      </c>
      <c r="D16" s="272" t="s">
        <v>9</v>
      </c>
      <c r="E16" s="273">
        <v>81.703999999999994</v>
      </c>
      <c r="F16" s="273">
        <v>70</v>
      </c>
      <c r="G16" s="274">
        <f>E16*F16</f>
        <v>5719.28</v>
      </c>
      <c r="H16" s="241"/>
    </row>
    <row r="17" spans="1:8" x14ac:dyDescent="0.35">
      <c r="A17" s="246"/>
      <c r="B17" s="275"/>
      <c r="C17" s="276" t="s">
        <v>8</v>
      </c>
      <c r="D17" s="277"/>
      <c r="E17" s="278"/>
      <c r="F17" s="279"/>
      <c r="G17" s="280">
        <f>G16</f>
        <v>5719.28</v>
      </c>
      <c r="H17" s="246"/>
    </row>
    <row r="18" spans="1:8" x14ac:dyDescent="0.35">
      <c r="A18" s="246"/>
      <c r="B18" s="281"/>
      <c r="C18" s="282"/>
      <c r="D18" s="283"/>
      <c r="E18" s="284"/>
      <c r="F18" s="284"/>
      <c r="G18" s="285"/>
      <c r="H18" s="246"/>
    </row>
    <row r="19" spans="1:8" x14ac:dyDescent="0.35">
      <c r="A19" s="246"/>
      <c r="B19" s="286">
        <v>2</v>
      </c>
      <c r="C19" s="287" t="s">
        <v>30</v>
      </c>
      <c r="D19" s="288"/>
      <c r="E19" s="289"/>
      <c r="F19" s="289"/>
      <c r="G19" s="279"/>
      <c r="H19" s="246"/>
    </row>
    <row r="20" spans="1:8" x14ac:dyDescent="0.35">
      <c r="A20" s="246"/>
      <c r="B20" s="290">
        <v>2.1</v>
      </c>
      <c r="C20" s="291" t="s">
        <v>11</v>
      </c>
      <c r="D20" s="272" t="s">
        <v>9</v>
      </c>
      <c r="E20" s="273">
        <v>81.7</v>
      </c>
      <c r="F20" s="273">
        <v>150</v>
      </c>
      <c r="G20" s="292">
        <f t="shared" ref="G20:G25" si="0">E20*F20</f>
        <v>12255</v>
      </c>
      <c r="H20" s="246"/>
    </row>
    <row r="21" spans="1:8" x14ac:dyDescent="0.35">
      <c r="A21" s="246"/>
      <c r="B21" s="293">
        <v>2.2000000000000002</v>
      </c>
      <c r="C21" s="294" t="s">
        <v>29</v>
      </c>
      <c r="D21" s="272" t="s">
        <v>12</v>
      </c>
      <c r="E21" s="295">
        <v>7.0529999999999999</v>
      </c>
      <c r="F21" s="295">
        <v>250</v>
      </c>
      <c r="G21" s="296">
        <f t="shared" si="0"/>
        <v>1763.25</v>
      </c>
      <c r="H21" s="246"/>
    </row>
    <row r="22" spans="1:8" x14ac:dyDescent="0.35">
      <c r="A22" s="246"/>
      <c r="B22" s="290">
        <v>2.2999999999999998</v>
      </c>
      <c r="C22" s="297" t="s">
        <v>13</v>
      </c>
      <c r="D22" s="298" t="s">
        <v>9</v>
      </c>
      <c r="E22" s="299">
        <v>18.39</v>
      </c>
      <c r="F22" s="299">
        <v>120</v>
      </c>
      <c r="G22" s="300">
        <f t="shared" si="0"/>
        <v>2206.8000000000002</v>
      </c>
      <c r="H22" s="246"/>
    </row>
    <row r="23" spans="1:8" x14ac:dyDescent="0.35">
      <c r="A23" s="246"/>
      <c r="B23" s="301">
        <v>2.4</v>
      </c>
      <c r="C23" s="302" t="s">
        <v>14</v>
      </c>
      <c r="D23" s="272" t="s">
        <v>9</v>
      </c>
      <c r="E23" s="273">
        <v>81.7</v>
      </c>
      <c r="F23" s="299">
        <v>120</v>
      </c>
      <c r="G23" s="303">
        <f t="shared" si="0"/>
        <v>9804</v>
      </c>
      <c r="H23" s="246"/>
    </row>
    <row r="24" spans="1:8" x14ac:dyDescent="0.35">
      <c r="A24" s="246"/>
      <c r="B24" s="293">
        <v>2.5</v>
      </c>
      <c r="C24" s="304" t="s">
        <v>43</v>
      </c>
      <c r="D24" s="298" t="s">
        <v>12</v>
      </c>
      <c r="E24" s="305">
        <v>7.9</v>
      </c>
      <c r="F24" s="305">
        <v>1050</v>
      </c>
      <c r="G24" s="306">
        <f t="shared" si="0"/>
        <v>8295</v>
      </c>
      <c r="H24" s="246"/>
    </row>
    <row r="25" spans="1:8" x14ac:dyDescent="0.35">
      <c r="A25" s="246"/>
      <c r="B25" s="290">
        <v>2.7</v>
      </c>
      <c r="C25" s="307" t="s">
        <v>44</v>
      </c>
      <c r="D25" s="308" t="s">
        <v>12</v>
      </c>
      <c r="E25" s="309">
        <v>8.17</v>
      </c>
      <c r="F25" s="309">
        <v>1050</v>
      </c>
      <c r="G25" s="310">
        <f t="shared" si="0"/>
        <v>8578.5</v>
      </c>
      <c r="H25" s="246"/>
    </row>
    <row r="26" spans="1:8" x14ac:dyDescent="0.35">
      <c r="A26" s="246"/>
      <c r="B26" s="275"/>
      <c r="C26" s="276" t="s">
        <v>10</v>
      </c>
      <c r="D26" s="277"/>
      <c r="E26" s="278"/>
      <c r="F26" s="279"/>
      <c r="G26" s="311">
        <f>SUM(G20:G25)</f>
        <v>42902.55</v>
      </c>
      <c r="H26" s="246"/>
    </row>
    <row r="27" spans="1:8" x14ac:dyDescent="0.35">
      <c r="A27" s="246"/>
      <c r="B27" s="281"/>
      <c r="C27" s="312"/>
      <c r="D27" s="313"/>
      <c r="E27" s="284"/>
      <c r="F27" s="314"/>
      <c r="G27" s="285"/>
      <c r="H27" s="246"/>
    </row>
    <row r="28" spans="1:8" x14ac:dyDescent="0.35">
      <c r="A28" s="246"/>
      <c r="B28" s="315">
        <v>3</v>
      </c>
      <c r="C28" s="287" t="s">
        <v>31</v>
      </c>
      <c r="D28" s="316"/>
      <c r="E28" s="289"/>
      <c r="F28" s="273"/>
      <c r="G28" s="279"/>
      <c r="H28" s="246"/>
    </row>
    <row r="29" spans="1:8" ht="28.5" x14ac:dyDescent="0.35">
      <c r="A29" s="246"/>
      <c r="B29" s="317">
        <v>3.1</v>
      </c>
      <c r="C29" s="291" t="s">
        <v>45</v>
      </c>
      <c r="D29" s="272" t="s">
        <v>12</v>
      </c>
      <c r="E29" s="289">
        <v>3</v>
      </c>
      <c r="F29" s="289">
        <v>5000</v>
      </c>
      <c r="G29" s="279">
        <f>E29*F29</f>
        <v>15000</v>
      </c>
      <c r="H29" s="246"/>
    </row>
    <row r="30" spans="1:8" ht="28.5" x14ac:dyDescent="0.35">
      <c r="A30" s="246"/>
      <c r="B30" s="317">
        <v>3.2</v>
      </c>
      <c r="C30" s="302" t="s">
        <v>57</v>
      </c>
      <c r="D30" s="272" t="s">
        <v>12</v>
      </c>
      <c r="E30" s="289">
        <v>8.17</v>
      </c>
      <c r="F30" s="289">
        <v>5000</v>
      </c>
      <c r="G30" s="318">
        <f>E30*F30</f>
        <v>40850</v>
      </c>
      <c r="H30" s="246"/>
    </row>
    <row r="31" spans="1:8" x14ac:dyDescent="0.35">
      <c r="A31" s="246"/>
      <c r="B31" s="319"/>
      <c r="C31" s="276" t="s">
        <v>15</v>
      </c>
      <c r="D31" s="320"/>
      <c r="E31" s="278"/>
      <c r="F31" s="279"/>
      <c r="G31" s="311">
        <f>G30+G29</f>
        <v>55850</v>
      </c>
      <c r="H31" s="246"/>
    </row>
    <row r="32" spans="1:8" x14ac:dyDescent="0.35">
      <c r="A32" s="246"/>
      <c r="B32" s="281"/>
      <c r="C32" s="312"/>
      <c r="D32" s="283"/>
      <c r="E32" s="314"/>
      <c r="F32" s="284"/>
      <c r="G32" s="274"/>
      <c r="H32" s="246"/>
    </row>
    <row r="33" spans="1:8" x14ac:dyDescent="0.35">
      <c r="A33" s="321"/>
      <c r="B33" s="286">
        <v>4</v>
      </c>
      <c r="C33" s="287" t="s">
        <v>32</v>
      </c>
      <c r="D33" s="322"/>
      <c r="E33" s="273"/>
      <c r="F33" s="273"/>
      <c r="G33" s="292"/>
      <c r="H33" s="321"/>
    </row>
    <row r="34" spans="1:8" ht="28" x14ac:dyDescent="0.35">
      <c r="A34" s="321"/>
      <c r="B34" s="323">
        <v>4.0999999999999996</v>
      </c>
      <c r="C34" s="324" t="s">
        <v>21</v>
      </c>
      <c r="D34" s="325" t="s">
        <v>9</v>
      </c>
      <c r="E34" s="326">
        <v>5</v>
      </c>
      <c r="F34" s="273">
        <v>750</v>
      </c>
      <c r="G34" s="327">
        <f>F34*E34</f>
        <v>3750</v>
      </c>
      <c r="H34" s="321"/>
    </row>
    <row r="35" spans="1:8" x14ac:dyDescent="0.35">
      <c r="A35" s="321"/>
      <c r="B35" s="281"/>
      <c r="C35" s="276" t="s">
        <v>16</v>
      </c>
      <c r="D35" s="277"/>
      <c r="E35" s="278"/>
      <c r="F35" s="284"/>
      <c r="G35" s="280">
        <f>G34</f>
        <v>3750</v>
      </c>
      <c r="H35" s="321"/>
    </row>
    <row r="36" spans="1:8" x14ac:dyDescent="0.35">
      <c r="A36" s="321"/>
      <c r="B36" s="281"/>
      <c r="C36" s="328"/>
      <c r="D36" s="283"/>
      <c r="E36" s="314"/>
      <c r="F36" s="284"/>
      <c r="G36" s="285"/>
      <c r="H36" s="321"/>
    </row>
    <row r="37" spans="1:8" x14ac:dyDescent="0.35">
      <c r="A37" s="321"/>
      <c r="B37" s="329">
        <v>5</v>
      </c>
      <c r="C37" s="287" t="s">
        <v>33</v>
      </c>
      <c r="D37" s="330"/>
      <c r="E37" s="331"/>
      <c r="F37" s="332"/>
      <c r="G37" s="333"/>
      <c r="H37" s="321"/>
    </row>
    <row r="38" spans="1:8" ht="28" x14ac:dyDescent="0.35">
      <c r="A38" s="321"/>
      <c r="B38" s="334"/>
      <c r="C38" s="335" t="s">
        <v>23</v>
      </c>
      <c r="D38" s="336"/>
      <c r="E38" s="332"/>
      <c r="F38" s="332"/>
      <c r="G38" s="337"/>
      <c r="H38" s="321"/>
    </row>
    <row r="39" spans="1:8" ht="28.5" x14ac:dyDescent="0.35">
      <c r="A39" s="321"/>
      <c r="B39" s="338">
        <v>5.0999999999999996</v>
      </c>
      <c r="C39" s="339" t="s">
        <v>22</v>
      </c>
      <c r="D39" s="336" t="s">
        <v>9</v>
      </c>
      <c r="E39" s="332">
        <v>5</v>
      </c>
      <c r="F39" s="332">
        <v>320</v>
      </c>
      <c r="G39" s="337">
        <f>F39*E39</f>
        <v>1600</v>
      </c>
      <c r="H39" s="321"/>
    </row>
    <row r="40" spans="1:8" x14ac:dyDescent="0.35">
      <c r="A40" s="321"/>
      <c r="B40" s="340"/>
      <c r="C40" s="341" t="s">
        <v>34</v>
      </c>
      <c r="D40" s="342"/>
      <c r="E40" s="343"/>
      <c r="F40" s="343"/>
      <c r="G40" s="344">
        <f>G39</f>
        <v>1600</v>
      </c>
      <c r="H40" s="321"/>
    </row>
    <row r="41" spans="1:8" x14ac:dyDescent="0.35">
      <c r="A41" s="321"/>
      <c r="B41" s="345"/>
      <c r="C41" s="346"/>
      <c r="D41" s="347"/>
      <c r="E41" s="348"/>
      <c r="F41" s="349"/>
      <c r="G41" s="350"/>
      <c r="H41" s="321"/>
    </row>
    <row r="42" spans="1:8" x14ac:dyDescent="0.35">
      <c r="A42" s="321"/>
      <c r="B42" s="345"/>
      <c r="C42" s="346"/>
      <c r="D42" s="347"/>
      <c r="E42" s="348"/>
      <c r="F42" s="348"/>
      <c r="G42" s="350"/>
      <c r="H42" s="321"/>
    </row>
    <row r="43" spans="1:8" x14ac:dyDescent="0.35">
      <c r="A43" s="321"/>
      <c r="B43" s="351"/>
      <c r="C43" s="341" t="s">
        <v>18</v>
      </c>
      <c r="D43" s="352"/>
      <c r="E43" s="353"/>
      <c r="F43" s="354"/>
      <c r="G43" s="355">
        <f>G40+G35+G31+G26+G17</f>
        <v>109821.83</v>
      </c>
      <c r="H43" s="321"/>
    </row>
    <row r="44" spans="1:8" x14ac:dyDescent="0.35">
      <c r="A44" s="321"/>
      <c r="B44" s="356"/>
      <c r="C44" s="357"/>
      <c r="D44" s="243"/>
      <c r="E44" s="358"/>
      <c r="F44" s="358"/>
      <c r="G44" s="359"/>
      <c r="H44" s="321"/>
    </row>
    <row r="45" spans="1:8" x14ac:dyDescent="0.35">
      <c r="A45" s="321"/>
      <c r="B45" s="360"/>
      <c r="C45" s="361" t="s">
        <v>37</v>
      </c>
      <c r="D45" s="243"/>
      <c r="E45" s="358"/>
      <c r="F45" s="362"/>
      <c r="G45" s="363">
        <f>SUM(G43+0)</f>
        <v>109821.83</v>
      </c>
      <c r="H45" s="321"/>
    </row>
    <row r="46" spans="1:8" x14ac:dyDescent="0.35">
      <c r="A46" s="321"/>
      <c r="B46" s="360"/>
      <c r="C46" s="364"/>
      <c r="D46" s="347"/>
      <c r="E46" s="347"/>
      <c r="F46" s="347"/>
      <c r="G46" s="365"/>
      <c r="H46" s="321"/>
    </row>
    <row r="47" spans="1:8" x14ac:dyDescent="0.35">
      <c r="A47" s="321"/>
      <c r="B47" s="360"/>
      <c r="C47" s="364"/>
      <c r="D47" s="347"/>
      <c r="E47" s="347"/>
      <c r="F47" s="347"/>
      <c r="G47" s="365"/>
      <c r="H47" s="321"/>
    </row>
    <row r="48" spans="1:8" x14ac:dyDescent="0.35">
      <c r="A48" s="321"/>
      <c r="B48" s="366"/>
      <c r="C48" s="361" t="s">
        <v>19</v>
      </c>
      <c r="D48" s="347"/>
      <c r="E48" s="348"/>
      <c r="F48" s="452">
        <f>SUM(G45+0)</f>
        <v>109821.83</v>
      </c>
      <c r="G48" s="453"/>
      <c r="H48" s="321"/>
    </row>
    <row r="49" spans="1:8" x14ac:dyDescent="0.35">
      <c r="A49" s="321"/>
      <c r="B49" s="366"/>
      <c r="C49" s="361"/>
      <c r="D49" s="347"/>
      <c r="E49" s="348"/>
      <c r="F49" s="348"/>
      <c r="G49" s="350"/>
      <c r="H49" s="321"/>
    </row>
    <row r="50" spans="1:8" x14ac:dyDescent="0.35">
      <c r="A50" s="321"/>
      <c r="B50" s="356"/>
      <c r="C50" s="361" t="s">
        <v>58</v>
      </c>
      <c r="D50" s="347"/>
      <c r="E50" s="348"/>
      <c r="F50" s="348"/>
      <c r="G50" s="367">
        <f>G45*0.16</f>
        <v>17571.4928</v>
      </c>
      <c r="H50" s="321"/>
    </row>
    <row r="51" spans="1:8" x14ac:dyDescent="0.35">
      <c r="A51" s="321"/>
      <c r="B51" s="368"/>
      <c r="C51" s="369" t="s">
        <v>20</v>
      </c>
      <c r="D51" s="370"/>
      <c r="E51" s="371"/>
      <c r="F51" s="399"/>
      <c r="G51" s="363">
        <f>SUM(F48+G49+G50)</f>
        <v>127393.32279999999</v>
      </c>
      <c r="H51" s="321"/>
    </row>
  </sheetData>
  <mergeCells count="7">
    <mergeCell ref="F48:G48"/>
    <mergeCell ref="C3:E3"/>
    <mergeCell ref="C4:H4"/>
    <mergeCell ref="C6:E6"/>
    <mergeCell ref="B9:G9"/>
    <mergeCell ref="B11:G11"/>
    <mergeCell ref="D12:G1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53"/>
  <sheetViews>
    <sheetView topLeftCell="A22" workbookViewId="0">
      <selection activeCell="C40" sqref="C40:G40"/>
    </sheetView>
  </sheetViews>
  <sheetFormatPr baseColWidth="10" defaultColWidth="8.7265625" defaultRowHeight="14.5" x14ac:dyDescent="0.35"/>
  <cols>
    <col min="1" max="1" width="3.1796875" customWidth="1"/>
    <col min="2" max="2" width="5.36328125" customWidth="1"/>
    <col min="3" max="3" width="84.6328125" customWidth="1"/>
    <col min="4" max="4" width="4.1796875" customWidth="1"/>
    <col min="5" max="5" width="6.90625" customWidth="1"/>
    <col min="6" max="6" width="11.08984375" customWidth="1"/>
    <col min="7" max="7" width="13.453125" customWidth="1"/>
    <col min="8" max="8" width="4.1796875" customWidth="1"/>
  </cols>
  <sheetData>
    <row r="1" spans="1:8" x14ac:dyDescent="0.35">
      <c r="A1" s="321"/>
      <c r="B1" s="321"/>
      <c r="C1" s="392"/>
      <c r="D1" s="321"/>
      <c r="E1" s="321"/>
      <c r="F1" s="321"/>
      <c r="G1" s="321"/>
      <c r="H1" s="321"/>
    </row>
    <row r="2" spans="1:8" x14ac:dyDescent="0.35">
      <c r="A2" s="241"/>
      <c r="B2" s="241"/>
      <c r="C2" s="393"/>
      <c r="D2" s="245"/>
      <c r="E2" s="245"/>
      <c r="F2" s="245"/>
      <c r="G2" s="245"/>
      <c r="H2" s="245"/>
    </row>
    <row r="3" spans="1:8" x14ac:dyDescent="0.35">
      <c r="A3" s="241"/>
      <c r="B3" s="242"/>
      <c r="C3" s="454" t="s">
        <v>59</v>
      </c>
      <c r="D3" s="454"/>
      <c r="E3" s="454"/>
      <c r="F3" s="243"/>
      <c r="G3" s="242"/>
      <c r="H3" s="242"/>
    </row>
    <row r="4" spans="1:8" x14ac:dyDescent="0.35">
      <c r="A4" s="241"/>
      <c r="B4" s="242"/>
      <c r="C4" s="455" t="s">
        <v>60</v>
      </c>
      <c r="D4" s="455"/>
      <c r="E4" s="455"/>
      <c r="F4" s="455"/>
      <c r="G4" s="455"/>
      <c r="H4" s="455"/>
    </row>
    <row r="5" spans="1:8" x14ac:dyDescent="0.35">
      <c r="A5" s="241"/>
      <c r="B5" s="242"/>
      <c r="C5" s="242" t="s">
        <v>69</v>
      </c>
      <c r="D5" s="244"/>
      <c r="E5" s="244"/>
      <c r="F5" s="243"/>
      <c r="G5" s="245"/>
      <c r="H5" s="245"/>
    </row>
    <row r="6" spans="1:8" x14ac:dyDescent="0.35">
      <c r="A6" s="241"/>
      <c r="B6" s="242"/>
      <c r="C6" s="456" t="s">
        <v>55</v>
      </c>
      <c r="D6" s="456"/>
      <c r="E6" s="456"/>
      <c r="F6" s="243"/>
      <c r="G6" s="243"/>
      <c r="H6" s="243"/>
    </row>
    <row r="7" spans="1:8" x14ac:dyDescent="0.35">
      <c r="A7" s="246"/>
      <c r="B7" s="242"/>
      <c r="C7" s="243"/>
      <c r="D7" s="247"/>
      <c r="E7" s="243"/>
      <c r="F7" s="243"/>
      <c r="G7" s="243"/>
      <c r="H7" s="246"/>
    </row>
    <row r="8" spans="1:8" x14ac:dyDescent="0.35">
      <c r="A8" s="246"/>
      <c r="B8" s="242"/>
      <c r="C8" s="243"/>
      <c r="D8" s="247"/>
      <c r="E8" s="243"/>
      <c r="F8" s="243"/>
      <c r="G8" s="243"/>
      <c r="H8" s="246"/>
    </row>
    <row r="9" spans="1:8" x14ac:dyDescent="0.35">
      <c r="A9" s="246"/>
      <c r="B9" s="457" t="s">
        <v>98</v>
      </c>
      <c r="C9" s="457"/>
      <c r="D9" s="457"/>
      <c r="E9" s="457"/>
      <c r="F9" s="457"/>
      <c r="G9" s="457"/>
      <c r="H9" s="246"/>
    </row>
    <row r="10" spans="1:8" x14ac:dyDescent="0.35">
      <c r="A10" s="246"/>
      <c r="B10" s="248"/>
      <c r="C10" s="249"/>
      <c r="D10" s="250"/>
      <c r="E10" s="251"/>
      <c r="F10" s="251"/>
      <c r="G10" s="251"/>
      <c r="H10" s="246"/>
    </row>
    <row r="11" spans="1:8" x14ac:dyDescent="0.35">
      <c r="A11" s="246"/>
      <c r="B11" s="458" t="s">
        <v>99</v>
      </c>
      <c r="C11" s="459"/>
      <c r="D11" s="459"/>
      <c r="E11" s="459"/>
      <c r="F11" s="459"/>
      <c r="G11" s="460"/>
      <c r="H11" s="246"/>
    </row>
    <row r="12" spans="1:8" x14ac:dyDescent="0.35">
      <c r="A12" s="246"/>
      <c r="B12" s="252"/>
      <c r="C12" s="253"/>
      <c r="D12" s="461" t="s">
        <v>26</v>
      </c>
      <c r="E12" s="461"/>
      <c r="F12" s="461"/>
      <c r="G12" s="461"/>
      <c r="H12" s="246"/>
    </row>
    <row r="13" spans="1:8" ht="28" x14ac:dyDescent="0.35">
      <c r="A13" s="241"/>
      <c r="B13" s="254" t="s">
        <v>0</v>
      </c>
      <c r="C13" s="255" t="s">
        <v>42</v>
      </c>
      <c r="D13" s="254" t="s">
        <v>47</v>
      </c>
      <c r="E13" s="256" t="s">
        <v>46</v>
      </c>
      <c r="F13" s="257" t="s">
        <v>48</v>
      </c>
      <c r="G13" s="257" t="s">
        <v>2</v>
      </c>
      <c r="H13" s="246"/>
    </row>
    <row r="14" spans="1:8" x14ac:dyDescent="0.35">
      <c r="A14" s="241"/>
      <c r="B14" s="258"/>
      <c r="C14" s="259"/>
      <c r="D14" s="260"/>
      <c r="E14" s="261"/>
      <c r="F14" s="261"/>
      <c r="G14" s="262"/>
      <c r="H14" s="263"/>
    </row>
    <row r="15" spans="1:8" x14ac:dyDescent="0.35">
      <c r="A15" s="246"/>
      <c r="B15" s="264">
        <v>1</v>
      </c>
      <c r="C15" s="265" t="s">
        <v>28</v>
      </c>
      <c r="D15" s="266"/>
      <c r="E15" s="267"/>
      <c r="F15" s="268"/>
      <c r="G15" s="269"/>
      <c r="H15" s="241"/>
    </row>
    <row r="16" spans="1:8" x14ac:dyDescent="0.35">
      <c r="A16" s="246"/>
      <c r="B16" s="270">
        <v>1.1000000000000001</v>
      </c>
      <c r="C16" s="271" t="s">
        <v>100</v>
      </c>
      <c r="D16" s="272" t="s">
        <v>9</v>
      </c>
      <c r="E16" s="273">
        <v>35</v>
      </c>
      <c r="F16" s="273">
        <v>70</v>
      </c>
      <c r="G16" s="274">
        <f>E16*F16</f>
        <v>2450</v>
      </c>
      <c r="H16" s="241"/>
    </row>
    <row r="17" spans="1:8" x14ac:dyDescent="0.35">
      <c r="A17" s="246"/>
      <c r="B17" s="275"/>
      <c r="C17" s="276" t="s">
        <v>8</v>
      </c>
      <c r="D17" s="277"/>
      <c r="E17" s="278"/>
      <c r="F17" s="279"/>
      <c r="G17" s="280">
        <f>G16</f>
        <v>2450</v>
      </c>
      <c r="H17" s="246"/>
    </row>
    <row r="18" spans="1:8" x14ac:dyDescent="0.35">
      <c r="A18" s="246"/>
      <c r="B18" s="281"/>
      <c r="C18" s="282"/>
      <c r="D18" s="283"/>
      <c r="E18" s="284"/>
      <c r="F18" s="284"/>
      <c r="G18" s="285"/>
      <c r="H18" s="246"/>
    </row>
    <row r="19" spans="1:8" x14ac:dyDescent="0.35">
      <c r="A19" s="246"/>
      <c r="B19" s="286">
        <v>2</v>
      </c>
      <c r="C19" s="287" t="s">
        <v>30</v>
      </c>
      <c r="D19" s="288"/>
      <c r="E19" s="289"/>
      <c r="F19" s="289"/>
      <c r="G19" s="279"/>
      <c r="H19" s="246"/>
    </row>
    <row r="20" spans="1:8" x14ac:dyDescent="0.35">
      <c r="A20" s="246"/>
      <c r="B20" s="290">
        <v>2.1</v>
      </c>
      <c r="C20" s="291" t="s">
        <v>11</v>
      </c>
      <c r="D20" s="272" t="s">
        <v>9</v>
      </c>
      <c r="E20" s="273">
        <v>35</v>
      </c>
      <c r="F20" s="273">
        <v>150</v>
      </c>
      <c r="G20" s="292">
        <f t="shared" ref="G20:G25" si="0">E20*F20</f>
        <v>5250</v>
      </c>
      <c r="H20" s="246"/>
    </row>
    <row r="21" spans="1:8" x14ac:dyDescent="0.35">
      <c r="A21" s="246"/>
      <c r="B21" s="293">
        <v>2.2000000000000002</v>
      </c>
      <c r="C21" s="294" t="s">
        <v>29</v>
      </c>
      <c r="D21" s="272" t="s">
        <v>12</v>
      </c>
      <c r="E21" s="295">
        <v>6.0529999999999999</v>
      </c>
      <c r="F21" s="295">
        <v>250</v>
      </c>
      <c r="G21" s="296">
        <f t="shared" si="0"/>
        <v>1513.25</v>
      </c>
      <c r="H21" s="246"/>
    </row>
    <row r="22" spans="1:8" x14ac:dyDescent="0.35">
      <c r="A22" s="246"/>
      <c r="B22" s="290">
        <v>2.2999999999999998</v>
      </c>
      <c r="C22" s="297" t="s">
        <v>13</v>
      </c>
      <c r="D22" s="298" t="s">
        <v>9</v>
      </c>
      <c r="E22" s="299">
        <v>35</v>
      </c>
      <c r="F22" s="299">
        <v>120</v>
      </c>
      <c r="G22" s="300">
        <f t="shared" si="0"/>
        <v>4200</v>
      </c>
      <c r="H22" s="246"/>
    </row>
    <row r="23" spans="1:8" x14ac:dyDescent="0.35">
      <c r="A23" s="246"/>
      <c r="B23" s="301">
        <v>2.4</v>
      </c>
      <c r="C23" s="302" t="s">
        <v>14</v>
      </c>
      <c r="D23" s="272" t="s">
        <v>9</v>
      </c>
      <c r="E23" s="273">
        <v>6</v>
      </c>
      <c r="F23" s="299">
        <v>120</v>
      </c>
      <c r="G23" s="303">
        <f t="shared" si="0"/>
        <v>720</v>
      </c>
      <c r="H23" s="246"/>
    </row>
    <row r="24" spans="1:8" x14ac:dyDescent="0.35">
      <c r="A24" s="246"/>
      <c r="B24" s="293">
        <v>2.5</v>
      </c>
      <c r="C24" s="304" t="s">
        <v>43</v>
      </c>
      <c r="D24" s="298" t="s">
        <v>12</v>
      </c>
      <c r="E24" s="305">
        <v>7.9</v>
      </c>
      <c r="F24" s="305">
        <v>1050</v>
      </c>
      <c r="G24" s="306">
        <f t="shared" si="0"/>
        <v>8295</v>
      </c>
      <c r="H24" s="246"/>
    </row>
    <row r="25" spans="1:8" ht="28.5" x14ac:dyDescent="0.35">
      <c r="A25" s="246"/>
      <c r="B25" s="290">
        <v>2.7</v>
      </c>
      <c r="C25" s="307" t="s">
        <v>101</v>
      </c>
      <c r="D25" s="308" t="s">
        <v>12</v>
      </c>
      <c r="E25" s="309">
        <v>3</v>
      </c>
      <c r="F25" s="309">
        <v>1050</v>
      </c>
      <c r="G25" s="310">
        <f t="shared" si="0"/>
        <v>3150</v>
      </c>
      <c r="H25" s="246"/>
    </row>
    <row r="26" spans="1:8" x14ac:dyDescent="0.35">
      <c r="A26" s="246"/>
      <c r="B26" s="275"/>
      <c r="C26" s="276" t="s">
        <v>10</v>
      </c>
      <c r="D26" s="277"/>
      <c r="E26" s="278"/>
      <c r="F26" s="279"/>
      <c r="G26" s="311">
        <f>SUM(G20:G25)</f>
        <v>23128.25</v>
      </c>
      <c r="H26" s="246"/>
    </row>
    <row r="27" spans="1:8" x14ac:dyDescent="0.35">
      <c r="A27" s="246"/>
      <c r="B27" s="281"/>
      <c r="C27" s="312"/>
      <c r="D27" s="313"/>
      <c r="E27" s="284"/>
      <c r="F27" s="314"/>
      <c r="G27" s="285"/>
      <c r="H27" s="246"/>
    </row>
    <row r="28" spans="1:8" x14ac:dyDescent="0.35">
      <c r="A28" s="246"/>
      <c r="B28" s="315">
        <v>3</v>
      </c>
      <c r="C28" s="287" t="s">
        <v>31</v>
      </c>
      <c r="D28" s="316"/>
      <c r="E28" s="289"/>
      <c r="F28" s="273"/>
      <c r="G28" s="279"/>
      <c r="H28" s="246"/>
    </row>
    <row r="29" spans="1:8" ht="28.5" x14ac:dyDescent="0.35">
      <c r="A29" s="246"/>
      <c r="B29" s="317">
        <v>3.1</v>
      </c>
      <c r="C29" s="291" t="s">
        <v>102</v>
      </c>
      <c r="D29" s="272" t="s">
        <v>12</v>
      </c>
      <c r="E29" s="289">
        <v>3</v>
      </c>
      <c r="F29" s="289">
        <v>5000</v>
      </c>
      <c r="G29" s="279">
        <f>E29*F29</f>
        <v>15000</v>
      </c>
      <c r="H29" s="246"/>
    </row>
    <row r="30" spans="1:8" x14ac:dyDescent="0.35">
      <c r="A30" s="246"/>
      <c r="B30" s="319"/>
      <c r="C30" s="276" t="s">
        <v>15</v>
      </c>
      <c r="D30" s="320"/>
      <c r="E30" s="278"/>
      <c r="F30" s="279"/>
      <c r="G30" s="311">
        <f>G29</f>
        <v>15000</v>
      </c>
      <c r="H30" s="246"/>
    </row>
    <row r="31" spans="1:8" x14ac:dyDescent="0.35">
      <c r="A31" s="246"/>
      <c r="B31" s="281"/>
      <c r="C31" s="312"/>
      <c r="D31" s="283"/>
      <c r="E31" s="314"/>
      <c r="F31" s="284"/>
      <c r="G31" s="274"/>
      <c r="H31" s="246"/>
    </row>
    <row r="32" spans="1:8" x14ac:dyDescent="0.35">
      <c r="A32" s="321"/>
      <c r="B32" s="286">
        <v>4</v>
      </c>
      <c r="C32" s="287" t="s">
        <v>32</v>
      </c>
      <c r="D32" s="322"/>
      <c r="E32" s="273"/>
      <c r="F32" s="273"/>
      <c r="G32" s="292"/>
      <c r="H32" s="321"/>
    </row>
    <row r="33" spans="1:8" ht="28" x14ac:dyDescent="0.35">
      <c r="A33" s="321"/>
      <c r="B33" s="323">
        <v>4.0999999999999996</v>
      </c>
      <c r="C33" s="324" t="s">
        <v>103</v>
      </c>
      <c r="D33" s="325" t="s">
        <v>9</v>
      </c>
      <c r="E33" s="326">
        <v>35</v>
      </c>
      <c r="F33" s="273">
        <v>2000</v>
      </c>
      <c r="G33" s="327">
        <f>F33*E33</f>
        <v>70000</v>
      </c>
      <c r="H33" s="321"/>
    </row>
    <row r="34" spans="1:8" x14ac:dyDescent="0.35">
      <c r="A34" s="321"/>
      <c r="B34" s="281"/>
      <c r="C34" s="276" t="s">
        <v>16</v>
      </c>
      <c r="D34" s="277"/>
      <c r="E34" s="278"/>
      <c r="F34" s="284"/>
      <c r="G34" s="280">
        <f>G33</f>
        <v>70000</v>
      </c>
      <c r="H34" s="321"/>
    </row>
    <row r="35" spans="1:8" x14ac:dyDescent="0.35">
      <c r="A35" s="321"/>
      <c r="B35" s="281"/>
      <c r="C35" s="328"/>
      <c r="D35" s="283"/>
      <c r="E35" s="314"/>
      <c r="F35" s="284"/>
      <c r="G35" s="285"/>
      <c r="H35" s="321"/>
    </row>
    <row r="36" spans="1:8" x14ac:dyDescent="0.35">
      <c r="A36" s="321"/>
      <c r="B36" s="329">
        <v>5</v>
      </c>
      <c r="C36" s="287" t="s">
        <v>33</v>
      </c>
      <c r="D36" s="330"/>
      <c r="E36" s="331"/>
      <c r="F36" s="332"/>
      <c r="G36" s="333"/>
      <c r="H36" s="321"/>
    </row>
    <row r="37" spans="1:8" ht="29" x14ac:dyDescent="0.35">
      <c r="A37" s="321"/>
      <c r="B37" s="334"/>
      <c r="C37" s="339" t="s">
        <v>128</v>
      </c>
      <c r="D37" s="336" t="s">
        <v>9</v>
      </c>
      <c r="E37" s="332">
        <v>35</v>
      </c>
      <c r="F37" s="332">
        <v>2500</v>
      </c>
      <c r="G37" s="337">
        <f>F37*E37</f>
        <v>87500</v>
      </c>
      <c r="H37" s="321"/>
    </row>
    <row r="38" spans="1:8" x14ac:dyDescent="0.35">
      <c r="A38" s="321"/>
      <c r="B38" s="384"/>
      <c r="C38" s="346"/>
      <c r="D38" s="347"/>
      <c r="E38" s="348"/>
      <c r="F38" s="348"/>
      <c r="G38" s="350"/>
      <c r="H38" s="321"/>
    </row>
    <row r="39" spans="1:8" x14ac:dyDescent="0.35">
      <c r="A39" s="321"/>
      <c r="B39" s="384">
        <v>6</v>
      </c>
      <c r="C39" s="287" t="s">
        <v>104</v>
      </c>
      <c r="D39" s="347"/>
      <c r="E39" s="348"/>
      <c r="F39" s="348"/>
      <c r="G39" s="350"/>
      <c r="H39" s="321"/>
    </row>
    <row r="40" spans="1:8" x14ac:dyDescent="0.35">
      <c r="A40" s="321"/>
      <c r="B40" s="384">
        <v>6.1</v>
      </c>
      <c r="C40" s="346" t="s">
        <v>129</v>
      </c>
      <c r="D40" s="347" t="s">
        <v>50</v>
      </c>
      <c r="E40" s="348">
        <v>1</v>
      </c>
      <c r="F40" s="348">
        <v>55000</v>
      </c>
      <c r="G40" s="350">
        <f>E40*F40</f>
        <v>55000</v>
      </c>
      <c r="H40" s="321"/>
    </row>
    <row r="41" spans="1:8" x14ac:dyDescent="0.35">
      <c r="A41" s="321"/>
      <c r="B41" s="384"/>
      <c r="C41" s="346"/>
      <c r="D41" s="347"/>
      <c r="E41" s="348"/>
      <c r="F41" s="348"/>
      <c r="G41" s="350"/>
      <c r="H41" s="321"/>
    </row>
    <row r="42" spans="1:8" x14ac:dyDescent="0.35">
      <c r="A42" s="321"/>
      <c r="B42" s="340"/>
      <c r="C42" s="341" t="s">
        <v>34</v>
      </c>
      <c r="D42" s="342"/>
      <c r="E42" s="343"/>
      <c r="F42" s="343"/>
      <c r="G42" s="344">
        <f>G40+G37</f>
        <v>142500</v>
      </c>
      <c r="H42" s="321"/>
    </row>
    <row r="43" spans="1:8" x14ac:dyDescent="0.35">
      <c r="A43" s="321"/>
      <c r="B43" s="345"/>
      <c r="C43" s="346"/>
      <c r="D43" s="347"/>
      <c r="E43" s="348"/>
      <c r="F43" s="349"/>
      <c r="G43" s="350"/>
      <c r="H43" s="321"/>
    </row>
    <row r="44" spans="1:8" x14ac:dyDescent="0.35">
      <c r="A44" s="321"/>
      <c r="B44" s="345"/>
      <c r="C44" s="346"/>
      <c r="D44" s="347"/>
      <c r="E44" s="348"/>
      <c r="F44" s="348"/>
      <c r="G44" s="350"/>
      <c r="H44" s="321"/>
    </row>
    <row r="45" spans="1:8" x14ac:dyDescent="0.35">
      <c r="A45" s="321"/>
      <c r="B45" s="351"/>
      <c r="C45" s="341" t="s">
        <v>18</v>
      </c>
      <c r="D45" s="352"/>
      <c r="E45" s="353"/>
      <c r="F45" s="354"/>
      <c r="G45" s="355">
        <f>G42+G34+G30+G26+G17</f>
        <v>253078.25</v>
      </c>
      <c r="H45" s="321"/>
    </row>
    <row r="46" spans="1:8" x14ac:dyDescent="0.35">
      <c r="A46" s="321"/>
      <c r="B46" s="356"/>
      <c r="C46" s="357"/>
      <c r="D46" s="243"/>
      <c r="E46" s="358"/>
      <c r="F46" s="358"/>
      <c r="G46" s="359"/>
      <c r="H46" s="321"/>
    </row>
    <row r="47" spans="1:8" x14ac:dyDescent="0.35">
      <c r="A47" s="321"/>
      <c r="B47" s="360"/>
      <c r="C47" s="361" t="s">
        <v>37</v>
      </c>
      <c r="D47" s="243"/>
      <c r="E47" s="358"/>
      <c r="F47" s="362"/>
      <c r="G47" s="363">
        <f>SUM(G45+0)</f>
        <v>253078.25</v>
      </c>
      <c r="H47" s="321"/>
    </row>
    <row r="48" spans="1:8" x14ac:dyDescent="0.35">
      <c r="A48" s="321"/>
      <c r="B48" s="360"/>
      <c r="C48" s="364"/>
      <c r="D48" s="347"/>
      <c r="E48" s="347"/>
      <c r="F48" s="347"/>
      <c r="G48" s="365"/>
      <c r="H48" s="321"/>
    </row>
    <row r="49" spans="1:8" x14ac:dyDescent="0.35">
      <c r="A49" s="321"/>
      <c r="B49" s="360"/>
      <c r="C49" s="364"/>
      <c r="D49" s="347"/>
      <c r="E49" s="347"/>
      <c r="F49" s="347"/>
      <c r="G49" s="365"/>
      <c r="H49" s="321"/>
    </row>
    <row r="50" spans="1:8" x14ac:dyDescent="0.35">
      <c r="A50" s="321"/>
      <c r="B50" s="366"/>
      <c r="C50" s="361" t="s">
        <v>19</v>
      </c>
      <c r="D50" s="347"/>
      <c r="E50" s="348"/>
      <c r="F50" s="452">
        <f>SUM(G47+0)</f>
        <v>253078.25</v>
      </c>
      <c r="G50" s="453"/>
      <c r="H50" s="321"/>
    </row>
    <row r="51" spans="1:8" x14ac:dyDescent="0.35">
      <c r="A51" s="321"/>
      <c r="B51" s="366"/>
      <c r="C51" s="361"/>
      <c r="D51" s="347"/>
      <c r="E51" s="348"/>
      <c r="F51" s="348"/>
      <c r="G51" s="350"/>
      <c r="H51" s="321"/>
    </row>
    <row r="52" spans="1:8" x14ac:dyDescent="0.35">
      <c r="A52" s="321"/>
      <c r="B52" s="356"/>
      <c r="C52" s="361" t="s">
        <v>58</v>
      </c>
      <c r="D52" s="347"/>
      <c r="E52" s="348"/>
      <c r="F52" s="348"/>
      <c r="G52" s="367">
        <f>F50*0.16</f>
        <v>40492.520000000004</v>
      </c>
      <c r="H52" s="321"/>
    </row>
    <row r="53" spans="1:8" x14ac:dyDescent="0.35">
      <c r="A53" s="321"/>
      <c r="B53" s="368"/>
      <c r="C53" s="369" t="s">
        <v>20</v>
      </c>
      <c r="D53" s="370"/>
      <c r="E53" s="371"/>
      <c r="F53" s="400"/>
      <c r="G53" s="363">
        <f>SUM(F50+G51+G52)</f>
        <v>293570.77</v>
      </c>
      <c r="H53" s="321"/>
    </row>
  </sheetData>
  <mergeCells count="7">
    <mergeCell ref="F50:G50"/>
    <mergeCell ref="C3:E3"/>
    <mergeCell ref="C4:H4"/>
    <mergeCell ref="C6:E6"/>
    <mergeCell ref="B9:G9"/>
    <mergeCell ref="B11:G11"/>
    <mergeCell ref="D12:G1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62"/>
  <sheetViews>
    <sheetView topLeftCell="A43" workbookViewId="0">
      <selection activeCell="F32" sqref="F32"/>
    </sheetView>
  </sheetViews>
  <sheetFormatPr baseColWidth="10" defaultColWidth="8.7265625" defaultRowHeight="14.5" x14ac:dyDescent="0.35"/>
  <cols>
    <col min="1" max="1" width="2.36328125" customWidth="1"/>
    <col min="2" max="2" width="4.54296875" customWidth="1"/>
    <col min="3" max="3" width="79.81640625" customWidth="1"/>
    <col min="4" max="4" width="3.81640625" customWidth="1"/>
    <col min="5" max="5" width="9.54296875" customWidth="1"/>
    <col min="6" max="6" width="11.453125" bestFit="1" customWidth="1"/>
    <col min="7" max="7" width="15.36328125" customWidth="1"/>
    <col min="8" max="8" width="4.1796875" customWidth="1"/>
    <col min="9" max="9" width="13.36328125" bestFit="1" customWidth="1"/>
  </cols>
  <sheetData>
    <row r="1" spans="1:8" ht="18" x14ac:dyDescent="0.4">
      <c r="A1" s="135"/>
      <c r="B1" s="135"/>
      <c r="C1" s="203"/>
      <c r="D1" s="135"/>
      <c r="E1" s="135"/>
      <c r="F1" s="135"/>
      <c r="G1" s="135"/>
      <c r="H1" s="135"/>
    </row>
    <row r="2" spans="1:8" ht="17.5" x14ac:dyDescent="0.35">
      <c r="A2" s="75"/>
      <c r="B2" s="75"/>
      <c r="C2" s="76"/>
      <c r="D2" s="9"/>
      <c r="E2" s="9"/>
      <c r="F2" s="9"/>
      <c r="G2" s="9"/>
      <c r="H2" s="9"/>
    </row>
    <row r="3" spans="1:8" x14ac:dyDescent="0.35">
      <c r="A3" s="241"/>
      <c r="B3" s="242"/>
      <c r="C3" s="454" t="s">
        <v>59</v>
      </c>
      <c r="D3" s="454"/>
      <c r="E3" s="454"/>
      <c r="F3" s="243"/>
      <c r="G3" s="242"/>
      <c r="H3" s="242"/>
    </row>
    <row r="4" spans="1:8" x14ac:dyDescent="0.35">
      <c r="A4" s="241"/>
      <c r="B4" s="242"/>
      <c r="C4" s="455" t="s">
        <v>60</v>
      </c>
      <c r="D4" s="455"/>
      <c r="E4" s="455"/>
      <c r="F4" s="455"/>
      <c r="G4" s="455"/>
      <c r="H4" s="455"/>
    </row>
    <row r="5" spans="1:8" x14ac:dyDescent="0.35">
      <c r="A5" s="241"/>
      <c r="B5" s="242"/>
      <c r="C5" s="244" t="s">
        <v>88</v>
      </c>
      <c r="D5" s="244"/>
      <c r="E5" s="244"/>
      <c r="F5" s="243"/>
      <c r="G5" s="245"/>
      <c r="H5" s="245"/>
    </row>
    <row r="6" spans="1:8" x14ac:dyDescent="0.35">
      <c r="A6" s="241"/>
      <c r="B6" s="242"/>
      <c r="C6" s="456" t="s">
        <v>89</v>
      </c>
      <c r="D6" s="456"/>
      <c r="E6" s="456"/>
      <c r="F6" s="243"/>
      <c r="G6" s="243"/>
      <c r="H6" s="243"/>
    </row>
    <row r="7" spans="1:8" x14ac:dyDescent="0.35">
      <c r="A7" s="246"/>
      <c r="B7" s="242"/>
      <c r="C7" s="243"/>
      <c r="D7" s="247"/>
      <c r="E7" s="243"/>
      <c r="F7" s="243"/>
      <c r="G7" s="243"/>
      <c r="H7" s="246"/>
    </row>
    <row r="8" spans="1:8" x14ac:dyDescent="0.35">
      <c r="A8" s="246"/>
      <c r="B8" s="242"/>
      <c r="C8" s="243"/>
      <c r="D8" s="247"/>
      <c r="E8" s="243"/>
      <c r="F8" s="243"/>
      <c r="G8" s="243"/>
      <c r="H8" s="246"/>
    </row>
    <row r="9" spans="1:8" x14ac:dyDescent="0.35">
      <c r="A9" s="246"/>
      <c r="B9" s="457" t="s">
        <v>90</v>
      </c>
      <c r="C9" s="457"/>
      <c r="D9" s="457"/>
      <c r="E9" s="457"/>
      <c r="F9" s="457"/>
      <c r="G9" s="457"/>
      <c r="H9" s="246"/>
    </row>
    <row r="10" spans="1:8" x14ac:dyDescent="0.35">
      <c r="A10" s="246"/>
      <c r="B10" s="248"/>
      <c r="C10" s="249"/>
      <c r="D10" s="250"/>
      <c r="E10" s="251"/>
      <c r="F10" s="251"/>
      <c r="G10" s="251"/>
      <c r="H10" s="246"/>
    </row>
    <row r="11" spans="1:8" x14ac:dyDescent="0.35">
      <c r="A11" s="246"/>
      <c r="B11" s="458" t="s">
        <v>70</v>
      </c>
      <c r="C11" s="459"/>
      <c r="D11" s="459"/>
      <c r="E11" s="459"/>
      <c r="F11" s="459"/>
      <c r="G11" s="460"/>
      <c r="H11" s="246"/>
    </row>
    <row r="12" spans="1:8" x14ac:dyDescent="0.35">
      <c r="A12" s="246"/>
      <c r="B12" s="252"/>
      <c r="C12" s="253"/>
      <c r="D12" s="461" t="s">
        <v>26</v>
      </c>
      <c r="E12" s="461"/>
      <c r="F12" s="461"/>
      <c r="G12" s="461"/>
      <c r="H12" s="246"/>
    </row>
    <row r="13" spans="1:8" ht="28" x14ac:dyDescent="0.35">
      <c r="A13" s="241"/>
      <c r="B13" s="254" t="s">
        <v>0</v>
      </c>
      <c r="C13" s="255" t="s">
        <v>42</v>
      </c>
      <c r="D13" s="254" t="s">
        <v>47</v>
      </c>
      <c r="E13" s="256" t="s">
        <v>46</v>
      </c>
      <c r="F13" s="257" t="s">
        <v>48</v>
      </c>
      <c r="G13" s="257" t="s">
        <v>2</v>
      </c>
      <c r="H13" s="246"/>
    </row>
    <row r="14" spans="1:8" x14ac:dyDescent="0.35">
      <c r="A14" s="241"/>
      <c r="B14" s="258"/>
      <c r="C14" s="259"/>
      <c r="D14" s="260"/>
      <c r="E14" s="261"/>
      <c r="F14" s="261"/>
      <c r="G14" s="262"/>
      <c r="H14" s="263"/>
    </row>
    <row r="15" spans="1:8" x14ac:dyDescent="0.35">
      <c r="A15" s="246"/>
      <c r="B15" s="264">
        <v>1</v>
      </c>
      <c r="C15" s="265" t="s">
        <v>28</v>
      </c>
      <c r="D15" s="266"/>
      <c r="E15" s="267"/>
      <c r="F15" s="268"/>
      <c r="G15" s="269"/>
      <c r="H15" s="241"/>
    </row>
    <row r="16" spans="1:8" x14ac:dyDescent="0.35">
      <c r="A16" s="246"/>
      <c r="B16" s="270">
        <v>1.1000000000000001</v>
      </c>
      <c r="C16" s="271" t="s">
        <v>71</v>
      </c>
      <c r="D16" s="272" t="s">
        <v>9</v>
      </c>
      <c r="E16" s="273">
        <v>78</v>
      </c>
      <c r="F16" s="273">
        <v>70</v>
      </c>
      <c r="G16" s="274">
        <f>E16*F16</f>
        <v>5460</v>
      </c>
      <c r="H16" s="241"/>
    </row>
    <row r="17" spans="1:8" x14ac:dyDescent="0.35">
      <c r="A17" s="246"/>
      <c r="B17" s="275"/>
      <c r="C17" s="276" t="s">
        <v>8</v>
      </c>
      <c r="D17" s="277"/>
      <c r="E17" s="278"/>
      <c r="F17" s="279"/>
      <c r="G17" s="280">
        <f>G16</f>
        <v>5460</v>
      </c>
      <c r="H17" s="246"/>
    </row>
    <row r="18" spans="1:8" x14ac:dyDescent="0.35">
      <c r="A18" s="246"/>
      <c r="B18" s="281"/>
      <c r="C18" s="282"/>
      <c r="D18" s="283"/>
      <c r="E18" s="284"/>
      <c r="F18" s="284"/>
      <c r="G18" s="285"/>
      <c r="H18" s="246"/>
    </row>
    <row r="19" spans="1:8" x14ac:dyDescent="0.35">
      <c r="A19" s="246"/>
      <c r="B19" s="286">
        <v>2</v>
      </c>
      <c r="C19" s="287" t="s">
        <v>30</v>
      </c>
      <c r="D19" s="288"/>
      <c r="E19" s="289"/>
      <c r="F19" s="289"/>
      <c r="G19" s="279"/>
      <c r="H19" s="246"/>
    </row>
    <row r="20" spans="1:8" x14ac:dyDescent="0.35">
      <c r="A20" s="246"/>
      <c r="B20" s="290">
        <v>2.1</v>
      </c>
      <c r="C20" s="291" t="s">
        <v>11</v>
      </c>
      <c r="D20" s="272" t="s">
        <v>9</v>
      </c>
      <c r="E20" s="273">
        <v>78</v>
      </c>
      <c r="F20" s="273">
        <v>150</v>
      </c>
      <c r="G20" s="292">
        <f>E20*F20</f>
        <v>11700</v>
      </c>
      <c r="H20" s="246"/>
    </row>
    <row r="21" spans="1:8" x14ac:dyDescent="0.35">
      <c r="A21" s="246"/>
      <c r="B21" s="293">
        <v>2.2000000000000002</v>
      </c>
      <c r="C21" s="294" t="s">
        <v>29</v>
      </c>
      <c r="D21" s="272" t="s">
        <v>12</v>
      </c>
      <c r="E21" s="295">
        <v>2</v>
      </c>
      <c r="F21" s="295">
        <v>300</v>
      </c>
      <c r="G21" s="296">
        <f>E21*F21</f>
        <v>600</v>
      </c>
      <c r="H21" s="246"/>
    </row>
    <row r="22" spans="1:8" x14ac:dyDescent="0.35">
      <c r="A22" s="246"/>
      <c r="B22" s="290">
        <v>2.2999999999999998</v>
      </c>
      <c r="C22" s="297" t="s">
        <v>13</v>
      </c>
      <c r="D22" s="298" t="s">
        <v>9</v>
      </c>
      <c r="E22" s="299">
        <v>0.54</v>
      </c>
      <c r="F22" s="299">
        <v>120</v>
      </c>
      <c r="G22" s="300">
        <f>E22*F22</f>
        <v>64.800000000000011</v>
      </c>
      <c r="H22" s="246"/>
    </row>
    <row r="23" spans="1:8" x14ac:dyDescent="0.35">
      <c r="A23" s="246"/>
      <c r="B23" s="301">
        <v>2.4</v>
      </c>
      <c r="C23" s="302" t="s">
        <v>14</v>
      </c>
      <c r="D23" s="272" t="s">
        <v>9</v>
      </c>
      <c r="E23" s="273">
        <v>5</v>
      </c>
      <c r="F23" s="299">
        <v>120</v>
      </c>
      <c r="G23" s="303">
        <f>E23*F23</f>
        <v>600</v>
      </c>
      <c r="H23" s="246"/>
    </row>
    <row r="24" spans="1:8" x14ac:dyDescent="0.35">
      <c r="A24" s="246"/>
      <c r="B24" s="293">
        <v>2.5</v>
      </c>
      <c r="C24" s="304" t="s">
        <v>43</v>
      </c>
      <c r="D24" s="298" t="s">
        <v>12</v>
      </c>
      <c r="E24" s="305">
        <v>1</v>
      </c>
      <c r="F24" s="305">
        <v>1050</v>
      </c>
      <c r="G24" s="306">
        <f>E24*F24</f>
        <v>1050</v>
      </c>
      <c r="H24" s="246"/>
    </row>
    <row r="25" spans="1:8" x14ac:dyDescent="0.35">
      <c r="A25" s="246"/>
      <c r="B25" s="275"/>
      <c r="C25" s="276" t="s">
        <v>10</v>
      </c>
      <c r="D25" s="277"/>
      <c r="E25" s="278"/>
      <c r="F25" s="279"/>
      <c r="G25" s="311">
        <f>G24+G23+G22+G21+G20</f>
        <v>14014.8</v>
      </c>
      <c r="H25" s="246"/>
    </row>
    <row r="26" spans="1:8" x14ac:dyDescent="0.35">
      <c r="A26" s="246"/>
      <c r="B26" s="281"/>
      <c r="C26" s="312"/>
      <c r="D26" s="313"/>
      <c r="E26" s="284"/>
      <c r="F26" s="314"/>
      <c r="G26" s="285"/>
      <c r="H26" s="246"/>
    </row>
    <row r="27" spans="1:8" x14ac:dyDescent="0.35">
      <c r="A27" s="246"/>
      <c r="B27" s="315">
        <v>3</v>
      </c>
      <c r="C27" s="287" t="s">
        <v>31</v>
      </c>
      <c r="D27" s="316"/>
      <c r="E27" s="289"/>
      <c r="F27" s="273"/>
      <c r="G27" s="279"/>
      <c r="H27" s="246"/>
    </row>
    <row r="28" spans="1:8" ht="28.5" x14ac:dyDescent="0.35">
      <c r="A28" s="246"/>
      <c r="B28" s="317">
        <v>3.1</v>
      </c>
      <c r="C28" s="291" t="s">
        <v>45</v>
      </c>
      <c r="D28" s="272" t="s">
        <v>12</v>
      </c>
      <c r="E28" s="289">
        <v>0.4</v>
      </c>
      <c r="F28" s="289">
        <v>5000</v>
      </c>
      <c r="G28" s="279">
        <f>E28*F28</f>
        <v>2000</v>
      </c>
      <c r="H28" s="246"/>
    </row>
    <row r="29" spans="1:8" ht="42.5" x14ac:dyDescent="0.35">
      <c r="A29" s="246"/>
      <c r="B29" s="317">
        <v>3.2</v>
      </c>
      <c r="C29" s="302" t="s">
        <v>41</v>
      </c>
      <c r="D29" s="272" t="s">
        <v>12</v>
      </c>
      <c r="E29" s="289">
        <v>1.875</v>
      </c>
      <c r="F29" s="289">
        <v>5000</v>
      </c>
      <c r="G29" s="318">
        <f>E29*F29</f>
        <v>9375</v>
      </c>
      <c r="H29" s="246"/>
    </row>
    <row r="30" spans="1:8" x14ac:dyDescent="0.35">
      <c r="A30" s="246"/>
      <c r="B30" s="319"/>
      <c r="C30" s="276" t="s">
        <v>15</v>
      </c>
      <c r="D30" s="320"/>
      <c r="E30" s="278"/>
      <c r="F30" s="279"/>
      <c r="G30" s="311">
        <f>G29+G28</f>
        <v>11375</v>
      </c>
      <c r="H30" s="246"/>
    </row>
    <row r="31" spans="1:8" x14ac:dyDescent="0.35">
      <c r="A31" s="246"/>
      <c r="B31" s="281"/>
      <c r="C31" s="312"/>
      <c r="D31" s="283"/>
      <c r="E31" s="314"/>
      <c r="F31" s="284"/>
      <c r="G31" s="274"/>
      <c r="H31" s="246"/>
    </row>
    <row r="32" spans="1:8" x14ac:dyDescent="0.35">
      <c r="A32" s="321"/>
      <c r="B32" s="281"/>
      <c r="C32" s="328"/>
      <c r="D32" s="283"/>
      <c r="E32" s="314"/>
      <c r="F32" s="284"/>
      <c r="G32" s="285"/>
      <c r="H32" s="321"/>
    </row>
    <row r="33" spans="1:9" x14ac:dyDescent="0.35">
      <c r="A33" s="321"/>
      <c r="B33" s="329">
        <v>5</v>
      </c>
      <c r="C33" s="287" t="s">
        <v>91</v>
      </c>
      <c r="D33" s="330"/>
      <c r="E33" s="331"/>
      <c r="F33" s="332"/>
      <c r="G33" s="333"/>
      <c r="H33" s="321"/>
    </row>
    <row r="34" spans="1:9" ht="42" x14ac:dyDescent="0.35">
      <c r="A34" s="321"/>
      <c r="B34" s="334"/>
      <c r="C34" s="335" t="s">
        <v>78</v>
      </c>
      <c r="D34" s="336"/>
      <c r="E34" s="332"/>
      <c r="F34" s="332"/>
      <c r="G34" s="337"/>
      <c r="H34" s="321"/>
    </row>
    <row r="35" spans="1:9" x14ac:dyDescent="0.35">
      <c r="A35" s="321"/>
      <c r="B35" s="334">
        <v>5.0999999999999996</v>
      </c>
      <c r="C35" s="377" t="s">
        <v>77</v>
      </c>
      <c r="D35" s="336" t="s">
        <v>50</v>
      </c>
      <c r="E35" s="332">
        <v>1</v>
      </c>
      <c r="F35" s="332">
        <v>210000</v>
      </c>
      <c r="G35" s="337">
        <f t="shared" ref="G35:G47" si="0">E35*F35</f>
        <v>210000</v>
      </c>
      <c r="H35" s="321"/>
    </row>
    <row r="36" spans="1:9" x14ac:dyDescent="0.35">
      <c r="A36" s="321"/>
      <c r="B36" s="334">
        <v>5.2</v>
      </c>
      <c r="C36" s="377" t="s">
        <v>76</v>
      </c>
      <c r="D36" s="336" t="s">
        <v>50</v>
      </c>
      <c r="E36" s="332">
        <v>1</v>
      </c>
      <c r="F36" s="332">
        <v>70000</v>
      </c>
      <c r="G36" s="337">
        <f t="shared" si="0"/>
        <v>70000</v>
      </c>
      <c r="H36" s="321"/>
    </row>
    <row r="37" spans="1:9" x14ac:dyDescent="0.35">
      <c r="A37" s="321"/>
      <c r="B37" s="334">
        <v>5.3</v>
      </c>
      <c r="C37" s="377" t="s">
        <v>75</v>
      </c>
      <c r="D37" s="336" t="s">
        <v>50</v>
      </c>
      <c r="E37" s="332">
        <v>1</v>
      </c>
      <c r="F37" s="332">
        <v>52900</v>
      </c>
      <c r="G37" s="337">
        <f t="shared" si="0"/>
        <v>52900</v>
      </c>
      <c r="H37" s="321"/>
    </row>
    <row r="38" spans="1:9" x14ac:dyDescent="0.35">
      <c r="A38" s="321"/>
      <c r="B38" s="334">
        <v>5.4</v>
      </c>
      <c r="C38" s="377" t="s">
        <v>74</v>
      </c>
      <c r="D38" s="336" t="s">
        <v>49</v>
      </c>
      <c r="E38" s="332">
        <v>2</v>
      </c>
      <c r="F38" s="332">
        <v>56000</v>
      </c>
      <c r="G38" s="337">
        <f t="shared" si="0"/>
        <v>112000</v>
      </c>
      <c r="H38" s="321"/>
    </row>
    <row r="39" spans="1:9" x14ac:dyDescent="0.35">
      <c r="A39" s="321"/>
      <c r="B39" s="334">
        <v>5.5</v>
      </c>
      <c r="C39" s="377" t="s">
        <v>73</v>
      </c>
      <c r="D39" s="336" t="s">
        <v>49</v>
      </c>
      <c r="E39" s="332">
        <v>2</v>
      </c>
      <c r="F39" s="332">
        <v>32500</v>
      </c>
      <c r="G39" s="337">
        <f t="shared" si="0"/>
        <v>65000</v>
      </c>
      <c r="H39" s="321"/>
    </row>
    <row r="40" spans="1:9" ht="28" x14ac:dyDescent="0.35">
      <c r="A40" s="321"/>
      <c r="B40" s="334">
        <v>5.6</v>
      </c>
      <c r="C40" s="377" t="s">
        <v>72</v>
      </c>
      <c r="D40" s="336" t="s">
        <v>49</v>
      </c>
      <c r="E40" s="332">
        <v>1</v>
      </c>
      <c r="F40" s="332">
        <v>44000</v>
      </c>
      <c r="G40" s="337">
        <f t="shared" si="0"/>
        <v>44000</v>
      </c>
      <c r="H40" s="321"/>
    </row>
    <row r="41" spans="1:9" ht="28" x14ac:dyDescent="0.35">
      <c r="A41" s="321"/>
      <c r="B41" s="334">
        <v>5.7</v>
      </c>
      <c r="C41" s="377" t="s">
        <v>94</v>
      </c>
      <c r="D41" s="336" t="s">
        <v>50</v>
      </c>
      <c r="E41" s="332">
        <v>1</v>
      </c>
      <c r="F41" s="332">
        <v>177000</v>
      </c>
      <c r="G41" s="337">
        <f t="shared" si="0"/>
        <v>177000</v>
      </c>
      <c r="H41" s="321"/>
    </row>
    <row r="42" spans="1:9" ht="28" x14ac:dyDescent="0.35">
      <c r="A42" s="321"/>
      <c r="B42" s="334">
        <v>5.8</v>
      </c>
      <c r="C42" s="377" t="s">
        <v>95</v>
      </c>
      <c r="D42" s="336" t="s">
        <v>50</v>
      </c>
      <c r="E42" s="332">
        <v>1</v>
      </c>
      <c r="F42" s="332">
        <v>33320</v>
      </c>
      <c r="G42" s="337">
        <f t="shared" si="0"/>
        <v>33320</v>
      </c>
      <c r="H42" s="321"/>
    </row>
    <row r="43" spans="1:9" ht="28" x14ac:dyDescent="0.35">
      <c r="A43" s="321"/>
      <c r="B43" s="334">
        <v>5.9</v>
      </c>
      <c r="C43" s="377" t="s">
        <v>79</v>
      </c>
      <c r="D43" s="336" t="s">
        <v>50</v>
      </c>
      <c r="E43" s="332">
        <v>1</v>
      </c>
      <c r="F43" s="332">
        <v>46000</v>
      </c>
      <c r="G43" s="337">
        <f t="shared" si="0"/>
        <v>46000</v>
      </c>
      <c r="H43" s="321"/>
    </row>
    <row r="44" spans="1:9" ht="28" x14ac:dyDescent="0.35">
      <c r="A44" s="321"/>
      <c r="B44" s="334">
        <v>6</v>
      </c>
      <c r="C44" s="391" t="s">
        <v>106</v>
      </c>
      <c r="D44" s="272" t="s">
        <v>9</v>
      </c>
      <c r="E44" s="332">
        <v>40</v>
      </c>
      <c r="F44" s="332">
        <v>13000</v>
      </c>
      <c r="G44" s="385">
        <f t="shared" si="0"/>
        <v>520000</v>
      </c>
      <c r="H44" s="321"/>
    </row>
    <row r="45" spans="1:9" x14ac:dyDescent="0.35">
      <c r="A45" s="321"/>
      <c r="B45" s="334">
        <v>6.1</v>
      </c>
      <c r="C45" s="391" t="s">
        <v>105</v>
      </c>
      <c r="D45" s="336" t="s">
        <v>49</v>
      </c>
      <c r="E45" s="332">
        <v>2</v>
      </c>
      <c r="F45" s="332">
        <v>35000</v>
      </c>
      <c r="G45" s="385">
        <f t="shared" si="0"/>
        <v>70000</v>
      </c>
      <c r="H45" s="321"/>
    </row>
    <row r="46" spans="1:9" x14ac:dyDescent="0.35">
      <c r="A46" s="321"/>
      <c r="B46" s="334">
        <v>6.2</v>
      </c>
      <c r="C46" s="391" t="s">
        <v>93</v>
      </c>
      <c r="D46" s="336" t="s">
        <v>9</v>
      </c>
      <c r="E46" s="332">
        <v>40</v>
      </c>
      <c r="F46" s="332">
        <v>1800</v>
      </c>
      <c r="G46" s="385">
        <f t="shared" si="0"/>
        <v>72000</v>
      </c>
      <c r="H46" s="321"/>
    </row>
    <row r="47" spans="1:9" ht="28.5" thickBot="1" x14ac:dyDescent="0.4">
      <c r="A47" s="321"/>
      <c r="B47" s="334">
        <v>6</v>
      </c>
      <c r="C47" s="391" t="s">
        <v>80</v>
      </c>
      <c r="D47" s="336" t="s">
        <v>50</v>
      </c>
      <c r="E47" s="332">
        <v>1</v>
      </c>
      <c r="F47" s="332">
        <v>45000</v>
      </c>
      <c r="G47" s="385">
        <f t="shared" si="0"/>
        <v>45000</v>
      </c>
      <c r="H47" s="321"/>
    </row>
    <row r="48" spans="1:9" ht="15" thickBot="1" x14ac:dyDescent="0.4">
      <c r="A48" s="321"/>
      <c r="B48" s="389"/>
      <c r="C48" s="276" t="s">
        <v>34</v>
      </c>
      <c r="D48" s="390"/>
      <c r="E48" s="332"/>
      <c r="F48" s="387"/>
      <c r="G48" s="386">
        <f>SUM(G35:G47)</f>
        <v>1517220</v>
      </c>
      <c r="H48" s="321"/>
      <c r="I48" s="395"/>
    </row>
    <row r="49" spans="1:8" x14ac:dyDescent="0.35">
      <c r="A49" s="321"/>
      <c r="B49" s="334"/>
      <c r="C49" s="377"/>
      <c r="D49" s="336"/>
      <c r="E49" s="332"/>
      <c r="F49" s="332"/>
      <c r="G49" s="350"/>
      <c r="H49" s="321"/>
    </row>
    <row r="50" spans="1:8" x14ac:dyDescent="0.35">
      <c r="A50" s="321"/>
      <c r="B50" s="334">
        <v>6.1</v>
      </c>
      <c r="C50" s="378" t="s">
        <v>92</v>
      </c>
      <c r="D50" s="336"/>
      <c r="E50" s="332"/>
      <c r="F50" s="387"/>
      <c r="G50" s="358"/>
      <c r="H50" s="321"/>
    </row>
    <row r="51" spans="1:8" ht="28" x14ac:dyDescent="0.35">
      <c r="A51" s="321"/>
      <c r="B51" s="334">
        <v>6.2</v>
      </c>
      <c r="C51" s="377" t="s">
        <v>81</v>
      </c>
      <c r="D51" s="336" t="s">
        <v>50</v>
      </c>
      <c r="E51" s="332">
        <v>1</v>
      </c>
      <c r="F51" s="332">
        <v>82100</v>
      </c>
      <c r="G51" s="388">
        <v>82100</v>
      </c>
      <c r="H51" s="321"/>
    </row>
    <row r="52" spans="1:8" ht="29.5" thickBot="1" x14ac:dyDescent="0.4">
      <c r="A52" s="321"/>
      <c r="B52" s="334">
        <v>6.3</v>
      </c>
      <c r="C52" s="377" t="s">
        <v>82</v>
      </c>
      <c r="D52" s="336" t="s">
        <v>83</v>
      </c>
      <c r="E52" s="332">
        <v>20</v>
      </c>
      <c r="F52" s="332">
        <v>7200</v>
      </c>
      <c r="G52" s="385">
        <v>144000</v>
      </c>
      <c r="H52" s="321"/>
    </row>
    <row r="53" spans="1:8" ht="15" thickBot="1" x14ac:dyDescent="0.4">
      <c r="A53" s="321"/>
      <c r="B53" s="334"/>
      <c r="C53" s="276" t="s">
        <v>17</v>
      </c>
      <c r="D53" s="336"/>
      <c r="E53" s="332"/>
      <c r="F53" s="387"/>
      <c r="G53" s="386">
        <f>SUM(G51:G52)</f>
        <v>226100</v>
      </c>
      <c r="H53" s="321"/>
    </row>
    <row r="54" spans="1:8" x14ac:dyDescent="0.35">
      <c r="A54" s="321"/>
      <c r="B54" s="334"/>
      <c r="C54" s="335"/>
      <c r="D54" s="336"/>
      <c r="E54" s="332"/>
      <c r="F54" s="332"/>
      <c r="G54" s="388"/>
      <c r="H54" s="321"/>
    </row>
    <row r="55" spans="1:8" x14ac:dyDescent="0.35">
      <c r="A55" s="321"/>
      <c r="B55" s="338"/>
      <c r="C55" s="339"/>
      <c r="D55" s="336"/>
      <c r="E55" s="332"/>
      <c r="F55" s="332"/>
      <c r="G55" s="337"/>
      <c r="H55" s="321"/>
    </row>
    <row r="56" spans="1:8" x14ac:dyDescent="0.35">
      <c r="A56" s="321"/>
      <c r="B56" s="340"/>
      <c r="C56" s="341" t="s">
        <v>87</v>
      </c>
      <c r="D56" s="342"/>
      <c r="E56" s="343"/>
      <c r="F56" s="343"/>
      <c r="G56" s="344">
        <f>G53+G48+G30+G25+G17</f>
        <v>1774169.8</v>
      </c>
      <c r="H56" s="321"/>
    </row>
    <row r="57" spans="1:8" x14ac:dyDescent="0.35">
      <c r="A57" s="321"/>
      <c r="B57" s="345"/>
      <c r="C57" s="346"/>
      <c r="D57" s="347"/>
      <c r="E57" s="348"/>
      <c r="F57" s="349"/>
      <c r="G57" s="350"/>
      <c r="H57" s="321"/>
    </row>
    <row r="58" spans="1:8" x14ac:dyDescent="0.35">
      <c r="A58" s="321"/>
      <c r="B58" s="360"/>
      <c r="C58" s="364"/>
      <c r="D58" s="347"/>
      <c r="E58" s="347"/>
      <c r="F58" s="347"/>
      <c r="G58" s="365"/>
      <c r="H58" s="321"/>
    </row>
    <row r="59" spans="1:8" x14ac:dyDescent="0.35">
      <c r="A59" s="321"/>
      <c r="B59" s="366"/>
      <c r="C59" s="361" t="s">
        <v>19</v>
      </c>
      <c r="D59" s="347"/>
      <c r="E59" s="348"/>
      <c r="F59" s="452">
        <f>G56</f>
        <v>1774169.8</v>
      </c>
      <c r="G59" s="453"/>
      <c r="H59" s="321"/>
    </row>
    <row r="60" spans="1:8" x14ac:dyDescent="0.35">
      <c r="A60" s="321"/>
      <c r="B60" s="366"/>
      <c r="C60" s="361"/>
      <c r="D60" s="347"/>
      <c r="E60" s="348"/>
      <c r="F60" s="348"/>
      <c r="G60" s="350"/>
      <c r="H60" s="321"/>
    </row>
    <row r="61" spans="1:8" x14ac:dyDescent="0.35">
      <c r="A61" s="321"/>
      <c r="B61" s="356"/>
      <c r="C61" s="361" t="s">
        <v>58</v>
      </c>
      <c r="D61" s="347"/>
      <c r="E61" s="348"/>
      <c r="F61" s="348"/>
      <c r="G61" s="367">
        <f>F59*0.16</f>
        <v>283867.16800000001</v>
      </c>
      <c r="H61" s="321"/>
    </row>
    <row r="62" spans="1:8" x14ac:dyDescent="0.35">
      <c r="A62" s="321"/>
      <c r="B62" s="368"/>
      <c r="C62" s="369" t="s">
        <v>20</v>
      </c>
      <c r="D62" s="370"/>
      <c r="E62" s="371"/>
      <c r="F62" s="464">
        <f>SUM(F59+G60+G61)</f>
        <v>2058036.9680000001</v>
      </c>
      <c r="G62" s="465"/>
      <c r="H62" s="321"/>
    </row>
  </sheetData>
  <mergeCells count="8">
    <mergeCell ref="F62:G62"/>
    <mergeCell ref="C3:E3"/>
    <mergeCell ref="C4:H4"/>
    <mergeCell ref="C6:E6"/>
    <mergeCell ref="B11:G11"/>
    <mergeCell ref="D12:G12"/>
    <mergeCell ref="F59:G59"/>
    <mergeCell ref="B9:G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6</vt:i4>
      </vt:variant>
    </vt:vector>
  </HeadingPairs>
  <TitlesOfParts>
    <vt:vector size="16" baseType="lpstr">
      <vt:lpstr>RESUMO</vt:lpstr>
      <vt:lpstr>Estaleiro</vt:lpstr>
      <vt:lpstr>R1</vt:lpstr>
      <vt:lpstr>R2</vt:lpstr>
      <vt:lpstr>R3</vt:lpstr>
      <vt:lpstr>P2 interno</vt:lpstr>
      <vt:lpstr>P1 frontal</vt:lpstr>
      <vt:lpstr>P3 -Contentor</vt:lpstr>
      <vt:lpstr>Contentor</vt:lpstr>
      <vt:lpstr>Murro de vedação Marere</vt:lpstr>
      <vt:lpstr>Estaleiro!Zone_d_impression</vt:lpstr>
      <vt:lpstr>'Murro de vedação Marere'!Zone_d_impression</vt:lpstr>
      <vt:lpstr>'P2 interno'!Zone_d_impression</vt:lpstr>
      <vt:lpstr>'R2'!Zone_d_impression</vt:lpstr>
      <vt:lpstr>'R3'!Zone_d_impression</vt:lpstr>
      <vt:lpstr>RESUMO!Zone_d_impression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Sr</dc:creator>
  <cp:lastModifiedBy>Patrice GROSGURIN</cp:lastModifiedBy>
  <cp:lastPrinted>2025-02-20T11:24:41Z</cp:lastPrinted>
  <dcterms:created xsi:type="dcterms:W3CDTF">2018-07-18T14:07:51Z</dcterms:created>
  <dcterms:modified xsi:type="dcterms:W3CDTF">2025-02-20T11:25:50Z</dcterms:modified>
</cp:coreProperties>
</file>